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095" windowHeight="11700" activeTab="0"/>
  </bookViews>
  <sheets>
    <sheet name="Thisweek" sheetId="1" r:id="rId1"/>
  </sheets>
  <definedNames>
    <definedName name="thisweek_1819" localSheetId="0">'Thisweek'!$F$1:$H$46</definedName>
    <definedName name="thisweek_players" localSheetId="0">'Thisweek'!$B$3:$B$47</definedName>
    <definedName name="up_picks" localSheetId="0">'Thisweek'!$I$2:$Q$149</definedName>
    <definedName name="up_picks_1" localSheetId="0">'Thisweek'!$J$1:$Q$148</definedName>
  </definedNames>
  <calcPr fullCalcOnLoad="1"/>
</workbook>
</file>

<file path=xl/sharedStrings.xml><?xml version="1.0" encoding="utf-8"?>
<sst xmlns="http://schemas.openxmlformats.org/spreadsheetml/2006/main" count="223" uniqueCount="199">
  <si>
    <t>POS</t>
  </si>
  <si>
    <t>NAME</t>
  </si>
  <si>
    <t>UP</t>
  </si>
  <si>
    <t>SS</t>
  </si>
  <si>
    <t>TOTAL</t>
  </si>
  <si>
    <t>UP_STILL_IN_TOURNEY:</t>
  </si>
  <si>
    <t>SS:</t>
  </si>
  <si>
    <t>OVERALL</t>
  </si>
  <si>
    <t>WEEKS</t>
  </si>
  <si>
    <t>J.Blake</t>
  </si>
  <si>
    <t>M.Fish</t>
  </si>
  <si>
    <t>Marin Cilic</t>
  </si>
  <si>
    <t>Andreas Seppi</t>
  </si>
  <si>
    <t>Fernando Verdasco</t>
  </si>
  <si>
    <t>Robby Ginepri</t>
  </si>
  <si>
    <t>Igor Andreev</t>
  </si>
  <si>
    <t>Simone Bolelli</t>
  </si>
  <si>
    <t>Marc Gicquel</t>
  </si>
  <si>
    <t>Jurgen Melzer</t>
  </si>
  <si>
    <t>Eduardo Schwank</t>
  </si>
  <si>
    <t>Nicolas Lapentti</t>
  </si>
  <si>
    <t>John Isner</t>
  </si>
  <si>
    <t>Steve Darcis</t>
  </si>
  <si>
    <t>Viktor Troicki</t>
  </si>
  <si>
    <t>Denis Gremelmayr</t>
  </si>
  <si>
    <t>Ivo Karlovic</t>
  </si>
  <si>
    <t>Juan Monaco</t>
  </si>
  <si>
    <t>Agustin Calleri</t>
  </si>
  <si>
    <t>Sebastien Grosjean</t>
  </si>
  <si>
    <t>Victor Hanescu</t>
  </si>
  <si>
    <t>Evgueni Korolev</t>
  </si>
  <si>
    <t>Janko Tipsarevic</t>
  </si>
  <si>
    <t>Jose Acasuso</t>
  </si>
  <si>
    <t>Mario Ancic</t>
  </si>
  <si>
    <t>Thomaz Bellucci</t>
  </si>
  <si>
    <t>Juan Ignacio Chela</t>
  </si>
  <si>
    <t>Nicolas Devilder</t>
  </si>
  <si>
    <t>Mardy Fish</t>
  </si>
  <si>
    <t>Guillermo Garcia-Lopez</t>
  </si>
  <si>
    <t>Marcel Granollers</t>
  </si>
  <si>
    <t>Chris Guccione</t>
  </si>
  <si>
    <t>Igor Kunitsyn</t>
  </si>
  <si>
    <t>Jesse Levine</t>
  </si>
  <si>
    <t>Nicolas Massu</t>
  </si>
  <si>
    <t>Ivo Minar</t>
  </si>
  <si>
    <t>Gael Monfils</t>
  </si>
  <si>
    <t>Albert Montanes</t>
  </si>
  <si>
    <t>Wayne Odesnik</t>
  </si>
  <si>
    <t>Olivier Rochus</t>
  </si>
  <si>
    <t>Jo-Wilfried Tsonga</t>
  </si>
  <si>
    <t>Filippo Volandri</t>
  </si>
  <si>
    <t>James Blake</t>
  </si>
  <si>
    <t>18TH</t>
  </si>
  <si>
    <t>19TH</t>
  </si>
  <si>
    <t>DEFENDING</t>
  </si>
  <si>
    <t>RESULT</t>
  </si>
  <si>
    <t>POINTS</t>
  </si>
  <si>
    <t>Juan Martin del Potro</t>
  </si>
  <si>
    <t xml:space="preserve">Benefit/loss </t>
  </si>
  <si>
    <t>during week</t>
  </si>
  <si>
    <t>Bye</t>
  </si>
  <si>
    <t>Round to be entered as</t>
  </si>
  <si>
    <t>1, 2, 3, QF, SF, F or W</t>
  </si>
  <si>
    <t>Vincent Spadea</t>
  </si>
  <si>
    <t>points</t>
  </si>
  <si>
    <t>Challenger</t>
  </si>
  <si>
    <t>round</t>
  </si>
  <si>
    <t>X_</t>
  </si>
  <si>
    <t xml:space="preserve"> wengeruk  (GBR)</t>
  </si>
  <si>
    <t xml:space="preserve"> Kari Jauhiainen  (FIN)</t>
  </si>
  <si>
    <t xml:space="preserve"> madmanfool  (BEL)</t>
  </si>
  <si>
    <t xml:space="preserve"> absorob  (USA)</t>
  </si>
  <si>
    <t xml:space="preserve"> Mark Langley  (GBR)</t>
  </si>
  <si>
    <t xml:space="preserve"> Calleri's Fan  (ARG)</t>
  </si>
  <si>
    <t xml:space="preserve"> giocava  (ITA)</t>
  </si>
  <si>
    <t xml:space="preserve"> FlavioCarvalho  (BRA)</t>
  </si>
  <si>
    <t xml:space="preserve"> paulkielsmith.com  (ITA)</t>
  </si>
  <si>
    <t>Estevao Rohr  (BRA)</t>
  </si>
  <si>
    <t>Matti Suni  (FIN)</t>
  </si>
  <si>
    <t>Dr. Pils  (NED)</t>
  </si>
  <si>
    <t>Eric Goll  (USA)</t>
  </si>
  <si>
    <t>Hans van Vuuren  (NED)</t>
  </si>
  <si>
    <t>NeilMadd  (USA)</t>
  </si>
  <si>
    <t>Ed Zafian  (USA)</t>
  </si>
  <si>
    <t>Koppis  (NOR)</t>
  </si>
  <si>
    <t>seelow  (AUS)</t>
  </si>
  <si>
    <t>Mike1984 (GBR)</t>
  </si>
  <si>
    <t>Sanjeev B  (IND)</t>
  </si>
  <si>
    <t>Bill Walsh  (USA)</t>
  </si>
  <si>
    <t>Vagabondo  (ITA)</t>
  </si>
  <si>
    <t>baldeo  (ITA)</t>
  </si>
  <si>
    <t>tennismaster8 (IND)</t>
  </si>
  <si>
    <t>k i r i n  (POR)</t>
  </si>
  <si>
    <t>Timmy h  (SCO)</t>
  </si>
  <si>
    <t>Bounces  (CAN)</t>
  </si>
  <si>
    <t>Vasco Magellan  (CHE)</t>
  </si>
  <si>
    <t>smucav  (USA)</t>
  </si>
  <si>
    <t>munchin  (USA)</t>
  </si>
  <si>
    <t>Peter Anton  (SWE)</t>
  </si>
  <si>
    <t>Cornholio  (NED)</t>
  </si>
  <si>
    <t>El Agus  (ARG)</t>
  </si>
  <si>
    <t>The Hammerman  (CAN)</t>
  </si>
  <si>
    <t>Barbara Frolik  (SUI)</t>
  </si>
  <si>
    <t>Byron P. McCrae  (USA)</t>
  </si>
  <si>
    <t>mreeyore  (IRL)</t>
  </si>
  <si>
    <t>Dubbele Fout!  (NED)</t>
  </si>
  <si>
    <t>Vince  (USA)</t>
  </si>
  <si>
    <t>Witte Gei't  (NED)</t>
  </si>
  <si>
    <t>Billy Chung  (HKG)</t>
  </si>
  <si>
    <t>Duke Atreides  (POL)</t>
  </si>
  <si>
    <t>RobMUSA  (USA)</t>
  </si>
  <si>
    <t>Lionel  (FRA)</t>
  </si>
  <si>
    <t>Miguel  (POR)</t>
  </si>
  <si>
    <t>cianor  (IRL)</t>
  </si>
  <si>
    <t>Warner Timmer  (NED)</t>
  </si>
  <si>
    <t>jabahat  (GER)</t>
  </si>
  <si>
    <t>Priit Pihl  (EST)</t>
  </si>
  <si>
    <t>Kris M  (USA)</t>
  </si>
  <si>
    <t>Dave Frolik  (SUI)</t>
  </si>
  <si>
    <t>Marko  (FIN)</t>
  </si>
  <si>
    <t>Arielo  (ARG)</t>
  </si>
  <si>
    <t>Petr Plasil  (CZE)</t>
  </si>
  <si>
    <t>Dynamo101 (USA)</t>
  </si>
  <si>
    <t>Javier Urdaneta  (VEN)</t>
  </si>
  <si>
    <t>Beadier  (BUL)</t>
  </si>
  <si>
    <t>PeterV  (NED)</t>
  </si>
  <si>
    <t>Emanuele  (ITA)</t>
  </si>
  <si>
    <t>Art V  (USA)</t>
  </si>
  <si>
    <t>howex1 (USA)</t>
  </si>
  <si>
    <t>planetworld  (ITA)</t>
  </si>
  <si>
    <t>Holland  (NED)</t>
  </si>
  <si>
    <t>Doc. Haze  (USA)</t>
  </si>
  <si>
    <t>Andrew Lasalle  (USA)</t>
  </si>
  <si>
    <t>Joana Angel  (BRA)</t>
  </si>
  <si>
    <t>MILTON  (ARG)</t>
  </si>
  <si>
    <t>Svensation  (NED)</t>
  </si>
  <si>
    <t>tcfiorano  (ITA)</t>
  </si>
  <si>
    <t>Braen Aneiros  (PAN)</t>
  </si>
  <si>
    <t>peruvianJoker  (PER)</t>
  </si>
  <si>
    <t>slim shady  (USA)</t>
  </si>
  <si>
    <t>trucul  (FRA)</t>
  </si>
  <si>
    <t>Kat Karsien  (SIN)</t>
  </si>
  <si>
    <t>Siemon van Lom  (NED)</t>
  </si>
  <si>
    <t>Lucien Kraamwinkel 8869</t>
  </si>
  <si>
    <t>Irene Golverdingen 8762</t>
  </si>
  <si>
    <t>TMSenn14 (USA)</t>
  </si>
  <si>
    <t>Jan Buxton  (SCO)</t>
  </si>
  <si>
    <t>Ger Carey  (IRL)</t>
  </si>
  <si>
    <t>Mercedes  (ARG)</t>
  </si>
  <si>
    <t>Maydoosa  (CAN)</t>
  </si>
  <si>
    <t>Sinead Carey  (IRL)</t>
  </si>
  <si>
    <t>florentibus  (FRA)</t>
  </si>
  <si>
    <t>pschulten  (USA)</t>
  </si>
  <si>
    <t>aceskay  (USA)</t>
  </si>
  <si>
    <t>moinsen  (GER)</t>
  </si>
  <si>
    <t>RolliGoer  (GER)</t>
  </si>
  <si>
    <t>jocke  (SWE)</t>
  </si>
  <si>
    <t>DUNGA  (BEL)</t>
  </si>
  <si>
    <t>Fredde  (SWE)</t>
  </si>
  <si>
    <t>bagpuss  (BEL)</t>
  </si>
  <si>
    <t>Sergey  (RUS)</t>
  </si>
  <si>
    <t>Mart Flikweert  (NED)</t>
  </si>
  <si>
    <t>pggtips  (SCO)</t>
  </si>
  <si>
    <t>big bang  (POR)</t>
  </si>
  <si>
    <t>Zavo  (NED)</t>
  </si>
  <si>
    <t>ice ball  (ROM)</t>
  </si>
  <si>
    <t>Drujitsu  (USA)</t>
  </si>
  <si>
    <t>andy smith  (GBR)</t>
  </si>
  <si>
    <t>Breaker  (USA)</t>
  </si>
  <si>
    <t>dan-lucas  (GBR)</t>
  </si>
  <si>
    <t>SmashingAces  (USA)</t>
  </si>
  <si>
    <t>carole  (USA)</t>
  </si>
  <si>
    <t>This weeks</t>
  </si>
  <si>
    <t>ROUND POINTS</t>
  </si>
  <si>
    <t>M.Cilic+M.Gicquel+A.Seppi+</t>
  </si>
  <si>
    <t>+M.Cilic+A.Seppi+</t>
  </si>
  <si>
    <t>M.Cilic+A.Seppi+F.Verdasco</t>
  </si>
  <si>
    <t>M.Cilic+M.Fish+F.Verdasco</t>
  </si>
  <si>
    <t>+M.Cilic+F.Verdasco</t>
  </si>
  <si>
    <t>+</t>
  </si>
  <si>
    <t>+M.Cilic+</t>
  </si>
  <si>
    <t>I.Andreev+M.Cilic+</t>
  </si>
  <si>
    <t>+M.Cilic+M.Gicquel+</t>
  </si>
  <si>
    <t>QF</t>
  </si>
  <si>
    <t>M.Cilic++</t>
  </si>
  <si>
    <t>M.Cilic++F.Verdasco</t>
  </si>
  <si>
    <t>M.Cilic+M.Gicquel+A.Seppi+F.Verdasco</t>
  </si>
  <si>
    <t>+J.Levine+F.Volandri</t>
  </si>
  <si>
    <t>M.Cilic+M.Gicquel+A.Seppi</t>
  </si>
  <si>
    <t>I.Andreev+M.Cilic+A.Seppi</t>
  </si>
  <si>
    <t>M.Cilic+</t>
  </si>
  <si>
    <t>+A.Seppi</t>
  </si>
  <si>
    <t>M.Cilic+F.Verdasco</t>
  </si>
  <si>
    <t>+M.Gicquel+</t>
  </si>
  <si>
    <t>I.Andreev+M.Cilic+F.Verdasco</t>
  </si>
  <si>
    <t>M.Gicquel++</t>
  </si>
  <si>
    <t>I.Andreev+</t>
  </si>
  <si>
    <t>I.Andreev++F.Verdasco</t>
  </si>
  <si>
    <t>++F.Verdasco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</si>
</sst>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5"/>
  <sheetViews>
    <sheetView tabSelected="1" zoomScalePageLayoutView="0" workbookViewId="0" topLeftCell="A7">
      <selection activeCell="N1" sqref="N1:N16384"/>
    </sheetView>
  </sheetViews>
  <sheetFormatPr defaultColWidth="9.140625" defaultRowHeight="15"/>
  <cols>
    <col min="1" max="1" width="4.28125" style="0" customWidth="1"/>
    <col min="2" max="2" width="22.00390625" style="0" bestFit="1" customWidth="1"/>
    <col min="3" max="3" width="11.140625" style="0" customWidth="1"/>
    <col min="4" max="4" width="11.421875" style="0" customWidth="1"/>
    <col min="5" max="5" width="12.140625" style="0" customWidth="1"/>
    <col min="6" max="7" width="7.28125" style="0" customWidth="1"/>
    <col min="8" max="8" width="11.28125" style="0" bestFit="1" customWidth="1"/>
    <col min="9" max="9" width="4.57421875" style="0" bestFit="1" customWidth="1"/>
    <col min="10" max="10" width="25.140625" style="0" bestFit="1" customWidth="1"/>
    <col min="11" max="12" width="5.28125" style="0" customWidth="1"/>
    <col min="13" max="13" width="10.421875" style="0" bestFit="1" customWidth="1"/>
    <col min="14" max="14" width="50.140625" style="0" customWidth="1"/>
    <col min="15" max="15" width="10.57421875" style="0" bestFit="1" customWidth="1"/>
    <col min="16" max="16" width="10.8515625" style="0" customWidth="1"/>
    <col min="17" max="17" width="8.57421875" style="0" customWidth="1"/>
    <col min="18" max="18" width="7.00390625" style="0" customWidth="1"/>
  </cols>
  <sheetData>
    <row r="1" spans="2:26" ht="15">
      <c r="B1" t="s">
        <v>61</v>
      </c>
      <c r="C1" t="s">
        <v>172</v>
      </c>
      <c r="D1" t="s">
        <v>172</v>
      </c>
      <c r="E1" t="s">
        <v>58</v>
      </c>
      <c r="F1" t="s">
        <v>52</v>
      </c>
      <c r="G1" t="s">
        <v>53</v>
      </c>
      <c r="H1" t="s">
        <v>54</v>
      </c>
      <c r="I1" t="s">
        <v>0</v>
      </c>
      <c r="J1" t="s">
        <v>1</v>
      </c>
      <c r="K1" t="s">
        <v>2</v>
      </c>
      <c r="L1" t="s">
        <v>3</v>
      </c>
      <c r="M1" t="s">
        <v>4</v>
      </c>
      <c r="N1" t="s">
        <v>5</v>
      </c>
      <c r="O1" t="s">
        <v>6</v>
      </c>
      <c r="P1" t="s">
        <v>7</v>
      </c>
      <c r="Q1" t="s">
        <v>8</v>
      </c>
      <c r="S1" s="3" t="s">
        <v>173</v>
      </c>
      <c r="T1" s="3"/>
      <c r="U1" s="3"/>
      <c r="V1" s="3"/>
      <c r="W1" s="3"/>
      <c r="X1" s="3"/>
      <c r="Y1" s="3"/>
      <c r="Z1" s="3"/>
    </row>
    <row r="2" spans="1:17" ht="15">
      <c r="A2" s="1" t="s">
        <v>60</v>
      </c>
      <c r="B2" t="s">
        <v>62</v>
      </c>
      <c r="C2" t="s">
        <v>64</v>
      </c>
      <c r="D2" t="s">
        <v>66</v>
      </c>
      <c r="E2" t="s">
        <v>59</v>
      </c>
      <c r="F2" t="s">
        <v>55</v>
      </c>
      <c r="G2" t="s">
        <v>55</v>
      </c>
      <c r="H2" t="s">
        <v>56</v>
      </c>
      <c r="I2">
        <v>71</v>
      </c>
      <c r="J2" t="s">
        <v>138</v>
      </c>
      <c r="K2">
        <f>+$E$4+$E$3+$E$22+$E$5+$E$6</f>
        <v>68</v>
      </c>
      <c r="L2">
        <f>-$E$46</f>
        <v>100</v>
      </c>
      <c r="M2">
        <f>K2+L2</f>
        <v>168</v>
      </c>
      <c r="N2" t="s">
        <v>176</v>
      </c>
      <c r="P2">
        <v>10750</v>
      </c>
      <c r="Q2">
        <v>19</v>
      </c>
    </row>
    <row r="3" spans="1:25" ht="15">
      <c r="A3">
        <v>1</v>
      </c>
      <c r="B3" s="2" t="s">
        <v>57</v>
      </c>
      <c r="C3" s="2">
        <f>SUM(S3:Y3)</f>
        <v>0</v>
      </c>
      <c r="D3" s="2">
        <v>2</v>
      </c>
      <c r="E3" s="2">
        <f>IF(H3&gt;0,IF(G3&gt;C3,G3-H3,C3-H3),IF(F3&gt;C3,0,C3-F3))</f>
        <v>-2</v>
      </c>
      <c r="F3" s="2">
        <v>10</v>
      </c>
      <c r="G3">
        <v>8</v>
      </c>
      <c r="H3">
        <v>10</v>
      </c>
      <c r="I3">
        <v>57</v>
      </c>
      <c r="J3" t="s">
        <v>124</v>
      </c>
      <c r="K3">
        <f>+$E$4+$E$10+$E$7+$E$5+$E$6</f>
        <v>65</v>
      </c>
      <c r="L3">
        <f>-$E$46</f>
        <v>100</v>
      </c>
      <c r="M3">
        <f>K3+L3</f>
        <v>165</v>
      </c>
      <c r="N3" t="s">
        <v>186</v>
      </c>
      <c r="P3">
        <v>12393</v>
      </c>
      <c r="Q3">
        <v>23</v>
      </c>
      <c r="S3">
        <f>IF(D3=1,0,0)</f>
        <v>0</v>
      </c>
      <c r="T3">
        <f>IF(D3=2,IF(A3=1,0,10),0)</f>
        <v>0</v>
      </c>
      <c r="U3">
        <f>IF(D3=3,20,0)</f>
        <v>0</v>
      </c>
      <c r="V3">
        <f>IF(D3="QF",50,0)</f>
        <v>0</v>
      </c>
      <c r="W3">
        <f>IF(D3="SF",90,0)</f>
        <v>0</v>
      </c>
      <c r="X3">
        <f>IF(D3="F",140,0)</f>
        <v>0</v>
      </c>
      <c r="Y3">
        <f>IF(D3="W",200,0)</f>
        <v>0</v>
      </c>
    </row>
    <row r="4" spans="1:25" ht="15">
      <c r="A4">
        <v>1</v>
      </c>
      <c r="B4" t="s">
        <v>11</v>
      </c>
      <c r="C4">
        <f aca="true" t="shared" si="0" ref="C4:C47">SUM(S4:Y4)</f>
        <v>50</v>
      </c>
      <c r="D4" t="s">
        <v>183</v>
      </c>
      <c r="E4">
        <f aca="true" t="shared" si="1" ref="E4:E47">IF(H4&gt;0,IF(G4&gt;C4,G4-H4,C4-H4),IF(F4&gt;C4,0,C4-F4))</f>
        <v>25</v>
      </c>
      <c r="F4">
        <v>25</v>
      </c>
      <c r="G4">
        <v>15</v>
      </c>
      <c r="H4">
        <v>0</v>
      </c>
      <c r="I4">
        <v>52</v>
      </c>
      <c r="J4" t="s">
        <v>119</v>
      </c>
      <c r="K4">
        <f>+$E$9+$E$22+$E$35+$E$19+$E$44</f>
        <v>60</v>
      </c>
      <c r="L4">
        <f>-$E$46</f>
        <v>100</v>
      </c>
      <c r="M4">
        <f>K4+L4</f>
        <v>160</v>
      </c>
      <c r="N4" t="s">
        <v>187</v>
      </c>
      <c r="P4">
        <v>12957</v>
      </c>
      <c r="Q4">
        <v>39</v>
      </c>
      <c r="S4">
        <f aca="true" t="shared" si="2" ref="S4:S47">IF(D4=1,0,0)</f>
        <v>0</v>
      </c>
      <c r="T4">
        <f aca="true" t="shared" si="3" ref="T4:T47">IF(D4=2,IF(A4=1,0,10),0)</f>
        <v>0</v>
      </c>
      <c r="U4">
        <f aca="true" t="shared" si="4" ref="U4:U47">IF(D4=3,20,0)</f>
        <v>0</v>
      </c>
      <c r="V4">
        <f aca="true" t="shared" si="5" ref="V4:V47">IF(D4="QF",50,0)</f>
        <v>50</v>
      </c>
      <c r="W4">
        <f aca="true" t="shared" si="6" ref="W4:W47">IF(D4="SF",90,0)</f>
        <v>0</v>
      </c>
      <c r="X4">
        <f aca="true" t="shared" si="7" ref="X4:X47">IF(D4="F",140,0)</f>
        <v>0</v>
      </c>
      <c r="Y4">
        <f aca="true" t="shared" si="8" ref="Y4:Y47">IF(D4="W",200,0)</f>
        <v>0</v>
      </c>
    </row>
    <row r="5" spans="1:25" ht="15">
      <c r="A5">
        <v>1</v>
      </c>
      <c r="B5" t="s">
        <v>12</v>
      </c>
      <c r="C5">
        <f t="shared" si="0"/>
        <v>50</v>
      </c>
      <c r="D5" t="s">
        <v>183</v>
      </c>
      <c r="E5">
        <f t="shared" si="1"/>
        <v>25</v>
      </c>
      <c r="F5">
        <v>25</v>
      </c>
      <c r="G5">
        <v>15</v>
      </c>
      <c r="H5">
        <v>0</v>
      </c>
      <c r="I5">
        <v>1</v>
      </c>
      <c r="J5" t="s">
        <v>68</v>
      </c>
      <c r="K5">
        <f>+$E$4+$E$3+$E$10+$E$11+$E$5</f>
        <v>58</v>
      </c>
      <c r="L5">
        <f>-$E$46</f>
        <v>100</v>
      </c>
      <c r="M5">
        <f>K5+L5</f>
        <v>158</v>
      </c>
      <c r="N5" t="s">
        <v>188</v>
      </c>
      <c r="P5">
        <v>17117</v>
      </c>
      <c r="Q5">
        <v>41</v>
      </c>
      <c r="S5">
        <f t="shared" si="2"/>
        <v>0</v>
      </c>
      <c r="T5">
        <f t="shared" si="3"/>
        <v>0</v>
      </c>
      <c r="U5">
        <f t="shared" si="4"/>
        <v>0</v>
      </c>
      <c r="V5">
        <f t="shared" si="5"/>
        <v>50</v>
      </c>
      <c r="W5">
        <f t="shared" si="6"/>
        <v>0</v>
      </c>
      <c r="X5">
        <f t="shared" si="7"/>
        <v>0</v>
      </c>
      <c r="Y5">
        <f t="shared" si="8"/>
        <v>0</v>
      </c>
    </row>
    <row r="6" spans="1:25" ht="15">
      <c r="A6">
        <v>1</v>
      </c>
      <c r="B6" t="s">
        <v>13</v>
      </c>
      <c r="C6">
        <f t="shared" si="0"/>
        <v>50</v>
      </c>
      <c r="D6" t="s">
        <v>183</v>
      </c>
      <c r="E6">
        <f t="shared" si="1"/>
        <v>0</v>
      </c>
      <c r="F6">
        <v>75</v>
      </c>
      <c r="G6">
        <v>60</v>
      </c>
      <c r="H6">
        <v>0</v>
      </c>
      <c r="I6">
        <v>3</v>
      </c>
      <c r="J6" t="s">
        <v>70</v>
      </c>
      <c r="K6">
        <f>+$E$8+$E$4+$E$3+$E$7+$E$5</f>
        <v>58</v>
      </c>
      <c r="L6">
        <f>-$E$46</f>
        <v>100</v>
      </c>
      <c r="M6">
        <f>K6+L6</f>
        <v>158</v>
      </c>
      <c r="N6" t="s">
        <v>189</v>
      </c>
      <c r="P6">
        <v>16687</v>
      </c>
      <c r="Q6">
        <v>30</v>
      </c>
      <c r="S6">
        <f t="shared" si="2"/>
        <v>0</v>
      </c>
      <c r="T6">
        <f t="shared" si="3"/>
        <v>0</v>
      </c>
      <c r="U6">
        <f t="shared" si="4"/>
        <v>0</v>
      </c>
      <c r="V6">
        <f t="shared" si="5"/>
        <v>50</v>
      </c>
      <c r="W6">
        <f t="shared" si="6"/>
        <v>0</v>
      </c>
      <c r="X6">
        <f t="shared" si="7"/>
        <v>0</v>
      </c>
      <c r="Y6">
        <f t="shared" si="8"/>
        <v>0</v>
      </c>
    </row>
    <row r="7" spans="2:25" ht="15">
      <c r="B7" s="2" t="s">
        <v>14</v>
      </c>
      <c r="C7" s="2">
        <f t="shared" si="0"/>
        <v>20</v>
      </c>
      <c r="D7" s="2">
        <v>3</v>
      </c>
      <c r="E7" s="2">
        <f t="shared" si="1"/>
        <v>10</v>
      </c>
      <c r="F7" s="2">
        <v>0</v>
      </c>
      <c r="G7">
        <v>0</v>
      </c>
      <c r="H7">
        <v>10</v>
      </c>
      <c r="I7">
        <v>22</v>
      </c>
      <c r="J7" t="s">
        <v>89</v>
      </c>
      <c r="K7">
        <f>+$E$8+$E$4+$E$3+$E$7+$E$5</f>
        <v>58</v>
      </c>
      <c r="L7">
        <f>-$E$46</f>
        <v>100</v>
      </c>
      <c r="M7">
        <f>K7+L7</f>
        <v>158</v>
      </c>
      <c r="N7" t="s">
        <v>189</v>
      </c>
      <c r="P7">
        <v>14852</v>
      </c>
      <c r="Q7">
        <v>33</v>
      </c>
      <c r="S7">
        <f t="shared" si="2"/>
        <v>0</v>
      </c>
      <c r="T7">
        <f t="shared" si="3"/>
        <v>0</v>
      </c>
      <c r="U7">
        <f t="shared" si="4"/>
        <v>20</v>
      </c>
      <c r="V7">
        <f t="shared" si="5"/>
        <v>0</v>
      </c>
      <c r="W7">
        <f t="shared" si="6"/>
        <v>0</v>
      </c>
      <c r="X7">
        <f t="shared" si="7"/>
        <v>0</v>
      </c>
      <c r="Y7">
        <f t="shared" si="8"/>
        <v>0</v>
      </c>
    </row>
    <row r="8" spans="1:25" ht="15">
      <c r="A8">
        <v>1</v>
      </c>
      <c r="B8" t="s">
        <v>15</v>
      </c>
      <c r="C8">
        <f t="shared" si="0"/>
        <v>50</v>
      </c>
      <c r="D8" t="s">
        <v>183</v>
      </c>
      <c r="E8">
        <f t="shared" si="1"/>
        <v>0</v>
      </c>
      <c r="F8">
        <v>50</v>
      </c>
      <c r="G8">
        <v>40</v>
      </c>
      <c r="H8">
        <v>50</v>
      </c>
      <c r="I8">
        <v>39</v>
      </c>
      <c r="J8" t="s">
        <v>106</v>
      </c>
      <c r="K8">
        <f>+$E$8+$E$4+$E$3+$E$7+$E$5</f>
        <v>58</v>
      </c>
      <c r="L8">
        <f>-$E$46</f>
        <v>100</v>
      </c>
      <c r="M8">
        <f>K8+L8</f>
        <v>158</v>
      </c>
      <c r="N8" t="s">
        <v>189</v>
      </c>
      <c r="P8">
        <v>13742</v>
      </c>
      <c r="Q8">
        <v>35</v>
      </c>
      <c r="S8">
        <f t="shared" si="2"/>
        <v>0</v>
      </c>
      <c r="T8">
        <f t="shared" si="3"/>
        <v>0</v>
      </c>
      <c r="U8">
        <f t="shared" si="4"/>
        <v>0</v>
      </c>
      <c r="V8">
        <f t="shared" si="5"/>
        <v>50</v>
      </c>
      <c r="W8">
        <f t="shared" si="6"/>
        <v>0</v>
      </c>
      <c r="X8">
        <f t="shared" si="7"/>
        <v>0</v>
      </c>
      <c r="Y8">
        <f t="shared" si="8"/>
        <v>0</v>
      </c>
    </row>
    <row r="9" spans="1:25" ht="15">
      <c r="A9">
        <v>1</v>
      </c>
      <c r="B9" s="2" t="s">
        <v>16</v>
      </c>
      <c r="C9" s="2">
        <f t="shared" si="0"/>
        <v>0</v>
      </c>
      <c r="D9" s="2">
        <v>2</v>
      </c>
      <c r="E9" s="2">
        <f t="shared" si="1"/>
        <v>0</v>
      </c>
      <c r="F9" s="2">
        <v>15</v>
      </c>
      <c r="G9">
        <v>10</v>
      </c>
      <c r="H9">
        <v>0</v>
      </c>
      <c r="I9">
        <v>11</v>
      </c>
      <c r="J9" t="s">
        <v>78</v>
      </c>
      <c r="K9">
        <f>+$E$4+$E$3+$E$10+$E$5+$E$24</f>
        <v>53</v>
      </c>
      <c r="L9">
        <f>-$E$46</f>
        <v>100</v>
      </c>
      <c r="M9">
        <f>K9+L9</f>
        <v>153</v>
      </c>
      <c r="N9" t="s">
        <v>174</v>
      </c>
      <c r="P9">
        <v>15619</v>
      </c>
      <c r="Q9">
        <v>34</v>
      </c>
      <c r="S9">
        <f t="shared" si="2"/>
        <v>0</v>
      </c>
      <c r="T9">
        <f t="shared" si="3"/>
        <v>0</v>
      </c>
      <c r="U9">
        <f t="shared" si="4"/>
        <v>0</v>
      </c>
      <c r="V9">
        <f t="shared" si="5"/>
        <v>0</v>
      </c>
      <c r="W9">
        <f t="shared" si="6"/>
        <v>0</v>
      </c>
      <c r="X9">
        <f t="shared" si="7"/>
        <v>0</v>
      </c>
      <c r="Y9">
        <f t="shared" si="8"/>
        <v>0</v>
      </c>
    </row>
    <row r="10" spans="1:25" ht="15">
      <c r="A10">
        <v>1</v>
      </c>
      <c r="B10" t="s">
        <v>17</v>
      </c>
      <c r="C10">
        <f t="shared" si="0"/>
        <v>20</v>
      </c>
      <c r="D10">
        <v>3</v>
      </c>
      <c r="E10">
        <f t="shared" si="1"/>
        <v>5</v>
      </c>
      <c r="F10">
        <v>15</v>
      </c>
      <c r="G10">
        <v>10</v>
      </c>
      <c r="H10">
        <v>0</v>
      </c>
      <c r="I10">
        <v>24</v>
      </c>
      <c r="J10" t="s">
        <v>91</v>
      </c>
      <c r="K10">
        <f>+$E$4+$E$3+$E$10+$E$5+$E$16</f>
        <v>53</v>
      </c>
      <c r="L10">
        <f>-$E$46</f>
        <v>100</v>
      </c>
      <c r="M10">
        <f>K10+L10</f>
        <v>153</v>
      </c>
      <c r="N10" t="s">
        <v>174</v>
      </c>
      <c r="P10">
        <v>14747</v>
      </c>
      <c r="Q10">
        <v>41</v>
      </c>
      <c r="S10">
        <f t="shared" si="2"/>
        <v>0</v>
      </c>
      <c r="T10">
        <f t="shared" si="3"/>
        <v>0</v>
      </c>
      <c r="U10">
        <f t="shared" si="4"/>
        <v>20</v>
      </c>
      <c r="V10">
        <f t="shared" si="5"/>
        <v>0</v>
      </c>
      <c r="W10">
        <f t="shared" si="6"/>
        <v>0</v>
      </c>
      <c r="X10">
        <f t="shared" si="7"/>
        <v>0</v>
      </c>
      <c r="Y10">
        <f t="shared" si="8"/>
        <v>0</v>
      </c>
    </row>
    <row r="11" spans="1:25" ht="15">
      <c r="A11">
        <v>1</v>
      </c>
      <c r="B11" s="2" t="s">
        <v>18</v>
      </c>
      <c r="C11" s="2">
        <f t="shared" si="0"/>
        <v>20</v>
      </c>
      <c r="D11" s="2">
        <v>3</v>
      </c>
      <c r="E11" s="2">
        <f t="shared" si="1"/>
        <v>5</v>
      </c>
      <c r="F11" s="2">
        <v>15</v>
      </c>
      <c r="G11">
        <v>15</v>
      </c>
      <c r="H11">
        <v>0</v>
      </c>
      <c r="I11">
        <v>41</v>
      </c>
      <c r="J11" t="s">
        <v>108</v>
      </c>
      <c r="K11">
        <f>+$E$4+$E$3+$E$13+$E$5+$E$6</f>
        <v>48</v>
      </c>
      <c r="L11">
        <f>-$E$46</f>
        <v>100</v>
      </c>
      <c r="M11">
        <f>K11+L11</f>
        <v>148</v>
      </c>
      <c r="N11" t="s">
        <v>176</v>
      </c>
      <c r="P11">
        <v>13688</v>
      </c>
      <c r="Q11">
        <v>22</v>
      </c>
      <c r="S11">
        <f t="shared" si="2"/>
        <v>0</v>
      </c>
      <c r="T11">
        <f t="shared" si="3"/>
        <v>0</v>
      </c>
      <c r="U11">
        <f t="shared" si="4"/>
        <v>20</v>
      </c>
      <c r="V11">
        <f t="shared" si="5"/>
        <v>0</v>
      </c>
      <c r="W11">
        <f t="shared" si="6"/>
        <v>0</v>
      </c>
      <c r="X11">
        <f t="shared" si="7"/>
        <v>0</v>
      </c>
      <c r="Y11">
        <f t="shared" si="8"/>
        <v>0</v>
      </c>
    </row>
    <row r="12" spans="1:25" ht="15">
      <c r="A12">
        <v>1</v>
      </c>
      <c r="B12" s="2" t="s">
        <v>19</v>
      </c>
      <c r="C12" s="2">
        <f t="shared" si="0"/>
        <v>0</v>
      </c>
      <c r="D12" s="2">
        <v>2</v>
      </c>
      <c r="E12" s="2">
        <f t="shared" si="1"/>
        <v>0</v>
      </c>
      <c r="F12" s="2">
        <v>8</v>
      </c>
      <c r="G12">
        <v>8</v>
      </c>
      <c r="H12">
        <v>0</v>
      </c>
      <c r="I12">
        <v>62</v>
      </c>
      <c r="J12" t="s">
        <v>129</v>
      </c>
      <c r="K12">
        <f>+$E$9+$E$4+$E$3+$E$5+$E$24</f>
        <v>48</v>
      </c>
      <c r="L12">
        <f>-$E$46</f>
        <v>100</v>
      </c>
      <c r="M12">
        <f>K12+L12</f>
        <v>148</v>
      </c>
      <c r="N12" t="s">
        <v>175</v>
      </c>
      <c r="P12">
        <v>11795</v>
      </c>
      <c r="Q12">
        <v>27</v>
      </c>
      <c r="S12">
        <f t="shared" si="2"/>
        <v>0</v>
      </c>
      <c r="T12">
        <f t="shared" si="3"/>
        <v>0</v>
      </c>
      <c r="U12">
        <f t="shared" si="4"/>
        <v>0</v>
      </c>
      <c r="V12">
        <f t="shared" si="5"/>
        <v>0</v>
      </c>
      <c r="W12">
        <f t="shared" si="6"/>
        <v>0</v>
      </c>
      <c r="X12">
        <f t="shared" si="7"/>
        <v>0</v>
      </c>
      <c r="Y12">
        <f t="shared" si="8"/>
        <v>0</v>
      </c>
    </row>
    <row r="13" spans="2:25" ht="15">
      <c r="B13" s="2" t="s">
        <v>20</v>
      </c>
      <c r="C13" s="2">
        <f t="shared" si="0"/>
        <v>0</v>
      </c>
      <c r="D13" s="2">
        <v>1</v>
      </c>
      <c r="E13" s="2">
        <f t="shared" si="1"/>
        <v>0</v>
      </c>
      <c r="F13" s="2">
        <v>5</v>
      </c>
      <c r="G13">
        <v>0</v>
      </c>
      <c r="H13">
        <v>0</v>
      </c>
      <c r="I13">
        <v>12</v>
      </c>
      <c r="J13" t="s">
        <v>79</v>
      </c>
      <c r="K13">
        <f>+$E$4+$E$15+$E$7+$E$17+$E$6</f>
        <v>46</v>
      </c>
      <c r="L13">
        <f>-$E$46</f>
        <v>100</v>
      </c>
      <c r="M13">
        <f>K13+L13</f>
        <v>146</v>
      </c>
      <c r="N13" t="s">
        <v>185</v>
      </c>
      <c r="P13">
        <v>15619</v>
      </c>
      <c r="Q13">
        <v>35</v>
      </c>
      <c r="S13">
        <f t="shared" si="2"/>
        <v>0</v>
      </c>
      <c r="T13">
        <f t="shared" si="3"/>
        <v>0</v>
      </c>
      <c r="U13">
        <f t="shared" si="4"/>
        <v>0</v>
      </c>
      <c r="V13">
        <f t="shared" si="5"/>
        <v>0</v>
      </c>
      <c r="W13">
        <f t="shared" si="6"/>
        <v>0</v>
      </c>
      <c r="X13">
        <f t="shared" si="7"/>
        <v>0</v>
      </c>
      <c r="Y13">
        <f t="shared" si="8"/>
        <v>0</v>
      </c>
    </row>
    <row r="14" spans="2:25" ht="15">
      <c r="B14" s="2" t="s">
        <v>21</v>
      </c>
      <c r="C14" s="2">
        <f t="shared" si="0"/>
        <v>10</v>
      </c>
      <c r="D14" s="2">
        <v>2</v>
      </c>
      <c r="E14" s="2">
        <f t="shared" si="1"/>
        <v>0</v>
      </c>
      <c r="F14" s="2">
        <v>12</v>
      </c>
      <c r="G14">
        <v>10</v>
      </c>
      <c r="H14">
        <v>0</v>
      </c>
      <c r="I14">
        <v>31</v>
      </c>
      <c r="J14" t="s">
        <v>98</v>
      </c>
      <c r="K14">
        <f>+$E$4+$E$3+$E$13+$E$11+$E$19</f>
        <v>28</v>
      </c>
      <c r="L14">
        <f>-$E$30</f>
        <v>115</v>
      </c>
      <c r="M14">
        <f>K14+L14</f>
        <v>143</v>
      </c>
      <c r="N14" t="s">
        <v>190</v>
      </c>
      <c r="O14" t="s">
        <v>10</v>
      </c>
      <c r="P14">
        <v>14020</v>
      </c>
      <c r="Q14">
        <v>28</v>
      </c>
      <c r="S14">
        <f t="shared" si="2"/>
        <v>0</v>
      </c>
      <c r="T14">
        <f t="shared" si="3"/>
        <v>10</v>
      </c>
      <c r="U14">
        <f t="shared" si="4"/>
        <v>0</v>
      </c>
      <c r="V14">
        <f t="shared" si="5"/>
        <v>0</v>
      </c>
      <c r="W14">
        <f t="shared" si="6"/>
        <v>0</v>
      </c>
      <c r="X14">
        <f t="shared" si="7"/>
        <v>0</v>
      </c>
      <c r="Y14">
        <f t="shared" si="8"/>
        <v>0</v>
      </c>
    </row>
    <row r="15" spans="2:25" ht="15">
      <c r="B15" s="2" t="s">
        <v>22</v>
      </c>
      <c r="C15" s="2">
        <f t="shared" si="0"/>
        <v>20</v>
      </c>
      <c r="D15" s="2">
        <v>3</v>
      </c>
      <c r="E15" s="2">
        <f t="shared" si="1"/>
        <v>6</v>
      </c>
      <c r="F15" s="2">
        <v>14</v>
      </c>
      <c r="G15">
        <v>9</v>
      </c>
      <c r="H15">
        <v>0</v>
      </c>
      <c r="I15">
        <v>37</v>
      </c>
      <c r="J15" t="s">
        <v>104</v>
      </c>
      <c r="K15">
        <f>+$E$4+$E$3+$E$14+$E$11+$E$12</f>
        <v>28</v>
      </c>
      <c r="L15">
        <f>-$E$30</f>
        <v>115</v>
      </c>
      <c r="M15">
        <f>K15+L15</f>
        <v>143</v>
      </c>
      <c r="N15" t="s">
        <v>184</v>
      </c>
      <c r="O15" t="s">
        <v>10</v>
      </c>
      <c r="P15">
        <v>13840</v>
      </c>
      <c r="Q15">
        <v>33</v>
      </c>
      <c r="S15">
        <f t="shared" si="2"/>
        <v>0</v>
      </c>
      <c r="T15">
        <f t="shared" si="3"/>
        <v>0</v>
      </c>
      <c r="U15">
        <f t="shared" si="4"/>
        <v>20</v>
      </c>
      <c r="V15">
        <f t="shared" si="5"/>
        <v>0</v>
      </c>
      <c r="W15">
        <f t="shared" si="6"/>
        <v>0</v>
      </c>
      <c r="X15">
        <f t="shared" si="7"/>
        <v>0</v>
      </c>
      <c r="Y15">
        <f t="shared" si="8"/>
        <v>0</v>
      </c>
    </row>
    <row r="16" spans="2:25" ht="15">
      <c r="B16" s="2" t="s">
        <v>23</v>
      </c>
      <c r="C16" s="2">
        <f t="shared" si="0"/>
        <v>10</v>
      </c>
      <c r="D16" s="2">
        <v>2</v>
      </c>
      <c r="E16" s="2">
        <f t="shared" si="1"/>
        <v>0</v>
      </c>
      <c r="F16" s="2">
        <v>10</v>
      </c>
      <c r="G16">
        <v>10</v>
      </c>
      <c r="H16">
        <v>0</v>
      </c>
      <c r="I16">
        <v>6</v>
      </c>
      <c r="J16" t="s">
        <v>73</v>
      </c>
      <c r="K16">
        <f>+$E$20+$E$4+$E$3+$E$14+$E$12</f>
        <v>23</v>
      </c>
      <c r="L16">
        <f>-$E$30</f>
        <v>115</v>
      </c>
      <c r="M16">
        <f>K16+L16</f>
        <v>138</v>
      </c>
      <c r="N16" t="s">
        <v>180</v>
      </c>
      <c r="O16" t="s">
        <v>10</v>
      </c>
      <c r="P16">
        <v>16263</v>
      </c>
      <c r="Q16">
        <v>40</v>
      </c>
      <c r="S16">
        <f t="shared" si="2"/>
        <v>0</v>
      </c>
      <c r="T16">
        <f t="shared" si="3"/>
        <v>10</v>
      </c>
      <c r="U16">
        <f t="shared" si="4"/>
        <v>0</v>
      </c>
      <c r="V16">
        <f t="shared" si="5"/>
        <v>0</v>
      </c>
      <c r="W16">
        <f t="shared" si="6"/>
        <v>0</v>
      </c>
      <c r="X16">
        <f t="shared" si="7"/>
        <v>0</v>
      </c>
      <c r="Y16">
        <f t="shared" si="8"/>
        <v>0</v>
      </c>
    </row>
    <row r="17" spans="2:25" ht="15">
      <c r="B17" s="2" t="s">
        <v>24</v>
      </c>
      <c r="C17" s="2">
        <f t="shared" si="0"/>
        <v>10</v>
      </c>
      <c r="D17" s="2">
        <v>2</v>
      </c>
      <c r="E17" s="2">
        <f t="shared" si="1"/>
        <v>5</v>
      </c>
      <c r="F17" s="2">
        <v>5</v>
      </c>
      <c r="G17">
        <v>3</v>
      </c>
      <c r="H17">
        <v>0</v>
      </c>
      <c r="I17">
        <v>43</v>
      </c>
      <c r="J17" t="s">
        <v>110</v>
      </c>
      <c r="K17">
        <f>+$E$7+$E$33+$E$23+$E$40+$E$5</f>
        <v>37</v>
      </c>
      <c r="L17">
        <f>-$E$46</f>
        <v>100</v>
      </c>
      <c r="M17">
        <f>K17+L17</f>
        <v>137</v>
      </c>
      <c r="N17" t="s">
        <v>191</v>
      </c>
      <c r="P17">
        <v>13606</v>
      </c>
      <c r="Q17">
        <v>36</v>
      </c>
      <c r="S17">
        <f t="shared" si="2"/>
        <v>0</v>
      </c>
      <c r="T17">
        <f t="shared" si="3"/>
        <v>10</v>
      </c>
      <c r="U17">
        <f t="shared" si="4"/>
        <v>0</v>
      </c>
      <c r="V17">
        <f t="shared" si="5"/>
        <v>0</v>
      </c>
      <c r="W17">
        <f t="shared" si="6"/>
        <v>0</v>
      </c>
      <c r="X17">
        <f t="shared" si="7"/>
        <v>0</v>
      </c>
      <c r="Y17">
        <f t="shared" si="8"/>
        <v>0</v>
      </c>
    </row>
    <row r="18" spans="1:25" ht="15">
      <c r="A18">
        <v>1</v>
      </c>
      <c r="B18" s="2" t="s">
        <v>25</v>
      </c>
      <c r="C18" s="2">
        <f t="shared" si="0"/>
        <v>20</v>
      </c>
      <c r="D18" s="2">
        <v>3</v>
      </c>
      <c r="E18" s="2">
        <f t="shared" si="1"/>
        <v>0</v>
      </c>
      <c r="F18" s="2">
        <v>110</v>
      </c>
      <c r="G18">
        <v>90</v>
      </c>
      <c r="H18">
        <v>0</v>
      </c>
      <c r="I18">
        <v>25</v>
      </c>
      <c r="J18" t="s">
        <v>92</v>
      </c>
      <c r="K18">
        <f>+$E$4+$E$15+$E$7+$E$23+$E$13</f>
        <v>36</v>
      </c>
      <c r="L18">
        <f>-$E$46</f>
        <v>100</v>
      </c>
      <c r="M18">
        <f>K18+L18</f>
        <v>136</v>
      </c>
      <c r="N18" t="s">
        <v>184</v>
      </c>
      <c r="P18">
        <v>14666</v>
      </c>
      <c r="Q18">
        <v>40</v>
      </c>
      <c r="S18">
        <f t="shared" si="2"/>
        <v>0</v>
      </c>
      <c r="T18">
        <f t="shared" si="3"/>
        <v>0</v>
      </c>
      <c r="U18">
        <f t="shared" si="4"/>
        <v>20</v>
      </c>
      <c r="V18">
        <f t="shared" si="5"/>
        <v>0</v>
      </c>
      <c r="W18">
        <f t="shared" si="6"/>
        <v>0</v>
      </c>
      <c r="X18">
        <f t="shared" si="7"/>
        <v>0</v>
      </c>
      <c r="Y18">
        <f t="shared" si="8"/>
        <v>0</v>
      </c>
    </row>
    <row r="19" spans="1:25" ht="15">
      <c r="A19">
        <v>1</v>
      </c>
      <c r="B19" s="2" t="s">
        <v>26</v>
      </c>
      <c r="C19" s="2">
        <f t="shared" si="0"/>
        <v>0</v>
      </c>
      <c r="D19" s="2">
        <v>2</v>
      </c>
      <c r="E19" s="2">
        <f t="shared" si="1"/>
        <v>0</v>
      </c>
      <c r="F19" s="2">
        <v>55</v>
      </c>
      <c r="G19">
        <v>40</v>
      </c>
      <c r="H19">
        <v>0</v>
      </c>
      <c r="I19">
        <v>40</v>
      </c>
      <c r="J19" t="s">
        <v>107</v>
      </c>
      <c r="K19">
        <f>+$E$4+$E$7+$E$14+$E$37+$E$42</f>
        <v>32</v>
      </c>
      <c r="L19">
        <f>-$E$46</f>
        <v>100</v>
      </c>
      <c r="M19">
        <f>K19+L19</f>
        <v>132</v>
      </c>
      <c r="N19" t="s">
        <v>184</v>
      </c>
      <c r="P19">
        <v>13719</v>
      </c>
      <c r="Q19">
        <v>41</v>
      </c>
      <c r="S19">
        <f t="shared" si="2"/>
        <v>0</v>
      </c>
      <c r="T19">
        <f t="shared" si="3"/>
        <v>0</v>
      </c>
      <c r="U19">
        <f t="shared" si="4"/>
        <v>0</v>
      </c>
      <c r="V19">
        <f t="shared" si="5"/>
        <v>0</v>
      </c>
      <c r="W19">
        <f t="shared" si="6"/>
        <v>0</v>
      </c>
      <c r="X19">
        <f t="shared" si="7"/>
        <v>0</v>
      </c>
      <c r="Y19">
        <f t="shared" si="8"/>
        <v>0</v>
      </c>
    </row>
    <row r="20" spans="1:25" ht="15">
      <c r="A20">
        <v>1</v>
      </c>
      <c r="B20" s="2" t="s">
        <v>27</v>
      </c>
      <c r="C20" s="2">
        <f t="shared" si="0"/>
        <v>0</v>
      </c>
      <c r="D20" s="2">
        <v>2</v>
      </c>
      <c r="E20" s="2">
        <f t="shared" si="1"/>
        <v>0</v>
      </c>
      <c r="F20" s="2">
        <v>25</v>
      </c>
      <c r="G20">
        <v>20</v>
      </c>
      <c r="H20">
        <v>0</v>
      </c>
      <c r="I20">
        <v>36</v>
      </c>
      <c r="J20" t="s">
        <v>103</v>
      </c>
      <c r="K20">
        <f>+$E$9+$E$4+$E$3+$E$17+$E$12</f>
        <v>28</v>
      </c>
      <c r="L20">
        <f>-$E$46</f>
        <v>100</v>
      </c>
      <c r="M20">
        <f>K20+L20</f>
        <v>128</v>
      </c>
      <c r="N20" t="s">
        <v>180</v>
      </c>
      <c r="P20">
        <v>13913</v>
      </c>
      <c r="Q20">
        <v>34</v>
      </c>
      <c r="S20">
        <f t="shared" si="2"/>
        <v>0</v>
      </c>
      <c r="T20">
        <f t="shared" si="3"/>
        <v>0</v>
      </c>
      <c r="U20">
        <f t="shared" si="4"/>
        <v>0</v>
      </c>
      <c r="V20">
        <f t="shared" si="5"/>
        <v>0</v>
      </c>
      <c r="W20">
        <f t="shared" si="6"/>
        <v>0</v>
      </c>
      <c r="X20">
        <f t="shared" si="7"/>
        <v>0</v>
      </c>
      <c r="Y20">
        <f t="shared" si="8"/>
        <v>0</v>
      </c>
    </row>
    <row r="21" spans="2:25" ht="15">
      <c r="B21" s="2" t="s">
        <v>28</v>
      </c>
      <c r="C21" s="2">
        <f t="shared" si="0"/>
        <v>0</v>
      </c>
      <c r="D21" s="2">
        <v>1</v>
      </c>
      <c r="E21" s="2">
        <f t="shared" si="1"/>
        <v>0</v>
      </c>
      <c r="F21" s="2">
        <v>0</v>
      </c>
      <c r="G21">
        <v>0</v>
      </c>
      <c r="H21">
        <v>0</v>
      </c>
      <c r="I21">
        <v>4</v>
      </c>
      <c r="J21" t="s">
        <v>71</v>
      </c>
      <c r="K21">
        <f>+$E$4+$E$3+$E$13+$E$11+$E$6</f>
        <v>28</v>
      </c>
      <c r="L21">
        <f>-$E$46</f>
        <v>100</v>
      </c>
      <c r="M21">
        <f>K21+L21</f>
        <v>128</v>
      </c>
      <c r="N21" t="s">
        <v>192</v>
      </c>
      <c r="P21">
        <v>16436</v>
      </c>
      <c r="Q21">
        <v>39</v>
      </c>
      <c r="S21">
        <f t="shared" si="2"/>
        <v>0</v>
      </c>
      <c r="T21">
        <f t="shared" si="3"/>
        <v>0</v>
      </c>
      <c r="U21">
        <f t="shared" si="4"/>
        <v>0</v>
      </c>
      <c r="V21">
        <f t="shared" si="5"/>
        <v>0</v>
      </c>
      <c r="W21">
        <f t="shared" si="6"/>
        <v>0</v>
      </c>
      <c r="X21">
        <f t="shared" si="7"/>
        <v>0</v>
      </c>
      <c r="Y21">
        <f t="shared" si="8"/>
        <v>0</v>
      </c>
    </row>
    <row r="22" spans="1:25" ht="15">
      <c r="A22">
        <v>1</v>
      </c>
      <c r="B22" s="2" t="s">
        <v>29</v>
      </c>
      <c r="C22" s="2">
        <f t="shared" si="0"/>
        <v>20</v>
      </c>
      <c r="D22" s="2">
        <v>3</v>
      </c>
      <c r="E22" s="2">
        <f t="shared" si="1"/>
        <v>20</v>
      </c>
      <c r="F22" s="2">
        <v>0</v>
      </c>
      <c r="G22">
        <v>0</v>
      </c>
      <c r="H22">
        <v>0</v>
      </c>
      <c r="I22">
        <v>91</v>
      </c>
      <c r="J22" t="s">
        <v>158</v>
      </c>
      <c r="K22">
        <f>+$E$15+$E$10+$E$7+$E$17+$E$14</f>
        <v>26</v>
      </c>
      <c r="L22">
        <f>-$E$46</f>
        <v>100</v>
      </c>
      <c r="M22">
        <f>K22+L22</f>
        <v>126</v>
      </c>
      <c r="N22" t="s">
        <v>193</v>
      </c>
      <c r="P22">
        <v>3828</v>
      </c>
      <c r="Q22">
        <v>5</v>
      </c>
      <c r="S22">
        <f t="shared" si="2"/>
        <v>0</v>
      </c>
      <c r="T22">
        <f t="shared" si="3"/>
        <v>0</v>
      </c>
      <c r="U22">
        <f t="shared" si="4"/>
        <v>20</v>
      </c>
      <c r="V22">
        <f t="shared" si="5"/>
        <v>0</v>
      </c>
      <c r="W22">
        <f t="shared" si="6"/>
        <v>0</v>
      </c>
      <c r="X22">
        <f t="shared" si="7"/>
        <v>0</v>
      </c>
      <c r="Y22">
        <f t="shared" si="8"/>
        <v>0</v>
      </c>
    </row>
    <row r="23" spans="2:25" ht="15">
      <c r="B23" s="2" t="s">
        <v>30</v>
      </c>
      <c r="C23" s="2">
        <f t="shared" si="0"/>
        <v>0</v>
      </c>
      <c r="D23" s="2">
        <v>1</v>
      </c>
      <c r="E23" s="2">
        <f t="shared" si="1"/>
        <v>-5</v>
      </c>
      <c r="F23" s="2">
        <v>5</v>
      </c>
      <c r="G23">
        <v>0</v>
      </c>
      <c r="H23">
        <v>5</v>
      </c>
      <c r="I23">
        <v>63</v>
      </c>
      <c r="J23" t="s">
        <v>130</v>
      </c>
      <c r="K23">
        <f>+$E$9+$E$4+$E$21+$E$34+$E$6</f>
        <v>25</v>
      </c>
      <c r="L23">
        <f>-$E$46</f>
        <v>100</v>
      </c>
      <c r="M23">
        <f>K23+L23</f>
        <v>125</v>
      </c>
      <c r="N23" t="s">
        <v>178</v>
      </c>
      <c r="P23">
        <v>11787</v>
      </c>
      <c r="Q23">
        <v>36</v>
      </c>
      <c r="S23">
        <f t="shared" si="2"/>
        <v>0</v>
      </c>
      <c r="T23">
        <f t="shared" si="3"/>
        <v>0</v>
      </c>
      <c r="U23">
        <f t="shared" si="4"/>
        <v>0</v>
      </c>
      <c r="V23">
        <f t="shared" si="5"/>
        <v>0</v>
      </c>
      <c r="W23">
        <f t="shared" si="6"/>
        <v>0</v>
      </c>
      <c r="X23">
        <f t="shared" si="7"/>
        <v>0</v>
      </c>
      <c r="Y23">
        <f t="shared" si="8"/>
        <v>0</v>
      </c>
    </row>
    <row r="24" spans="2:25" ht="15">
      <c r="B24" s="2" t="s">
        <v>31</v>
      </c>
      <c r="C24" s="2">
        <f t="shared" si="0"/>
        <v>0</v>
      </c>
      <c r="D24" s="2">
        <v>0</v>
      </c>
      <c r="E24" s="2">
        <f t="shared" si="1"/>
        <v>0</v>
      </c>
      <c r="F24" s="2">
        <v>20</v>
      </c>
      <c r="G24">
        <v>19</v>
      </c>
      <c r="H24">
        <v>0</v>
      </c>
      <c r="I24">
        <v>32</v>
      </c>
      <c r="J24" t="s">
        <v>99</v>
      </c>
      <c r="K24">
        <f>+$E$9+$E$20+$E$4+$E$3+$E$12</f>
        <v>23</v>
      </c>
      <c r="L24">
        <f>-$E$46</f>
        <v>100</v>
      </c>
      <c r="M24">
        <f>K24+L24</f>
        <v>123</v>
      </c>
      <c r="N24" t="s">
        <v>180</v>
      </c>
      <c r="P24">
        <v>13982</v>
      </c>
      <c r="Q24">
        <v>36</v>
      </c>
      <c r="S24">
        <f t="shared" si="2"/>
        <v>0</v>
      </c>
      <c r="T24">
        <f t="shared" si="3"/>
        <v>0</v>
      </c>
      <c r="U24">
        <f t="shared" si="4"/>
        <v>0</v>
      </c>
      <c r="V24">
        <f t="shared" si="5"/>
        <v>0</v>
      </c>
      <c r="W24">
        <f t="shared" si="6"/>
        <v>0</v>
      </c>
      <c r="X24">
        <f t="shared" si="7"/>
        <v>0</v>
      </c>
      <c r="Y24">
        <f t="shared" si="8"/>
        <v>0</v>
      </c>
    </row>
    <row r="25" spans="1:25" ht="15">
      <c r="A25">
        <v>1</v>
      </c>
      <c r="B25" s="2" t="s">
        <v>32</v>
      </c>
      <c r="C25" s="2">
        <f t="shared" si="0"/>
        <v>0</v>
      </c>
      <c r="D25" s="2">
        <v>2</v>
      </c>
      <c r="E25" s="2">
        <f t="shared" si="1"/>
        <v>-12</v>
      </c>
      <c r="F25" s="2">
        <v>15</v>
      </c>
      <c r="G25">
        <v>8</v>
      </c>
      <c r="H25">
        <v>20</v>
      </c>
      <c r="I25">
        <v>2</v>
      </c>
      <c r="J25" t="s">
        <v>69</v>
      </c>
      <c r="K25">
        <f>+$E$8+$E$9+$E$4+$E$3+$E$12</f>
        <v>23</v>
      </c>
      <c r="L25">
        <f>-$E$46</f>
        <v>100</v>
      </c>
      <c r="M25">
        <f>K25+L25</f>
        <v>123</v>
      </c>
      <c r="N25" t="s">
        <v>181</v>
      </c>
      <c r="P25">
        <v>16750</v>
      </c>
      <c r="Q25">
        <v>37</v>
      </c>
      <c r="S25">
        <f t="shared" si="2"/>
        <v>0</v>
      </c>
      <c r="T25">
        <f t="shared" si="3"/>
        <v>0</v>
      </c>
      <c r="U25">
        <f t="shared" si="4"/>
        <v>0</v>
      </c>
      <c r="V25">
        <f t="shared" si="5"/>
        <v>0</v>
      </c>
      <c r="W25">
        <f t="shared" si="6"/>
        <v>0</v>
      </c>
      <c r="X25">
        <f t="shared" si="7"/>
        <v>0</v>
      </c>
      <c r="Y25">
        <f t="shared" si="8"/>
        <v>0</v>
      </c>
    </row>
    <row r="26" spans="2:25" ht="15">
      <c r="B26" s="2" t="s">
        <v>33</v>
      </c>
      <c r="C26" s="2">
        <f t="shared" si="0"/>
        <v>0</v>
      </c>
      <c r="D26" s="2">
        <v>0</v>
      </c>
      <c r="E26" s="2">
        <f t="shared" si="1"/>
        <v>0</v>
      </c>
      <c r="F26" s="2">
        <v>25</v>
      </c>
      <c r="G26">
        <v>20</v>
      </c>
      <c r="H26">
        <v>0</v>
      </c>
      <c r="I26">
        <v>30</v>
      </c>
      <c r="J26" t="s">
        <v>97</v>
      </c>
      <c r="K26">
        <f>+$E$8+$E$4+$E$3+$E$18+$E$6</f>
        <v>23</v>
      </c>
      <c r="L26">
        <f>-$E$46</f>
        <v>100</v>
      </c>
      <c r="M26">
        <f>K26+L26</f>
        <v>123</v>
      </c>
      <c r="N26" t="s">
        <v>194</v>
      </c>
      <c r="P26">
        <v>14152</v>
      </c>
      <c r="Q26">
        <v>40</v>
      </c>
      <c r="S26">
        <f t="shared" si="2"/>
        <v>0</v>
      </c>
      <c r="T26">
        <f t="shared" si="3"/>
        <v>0</v>
      </c>
      <c r="U26">
        <f t="shared" si="4"/>
        <v>0</v>
      </c>
      <c r="V26">
        <f t="shared" si="5"/>
        <v>0</v>
      </c>
      <c r="W26">
        <f t="shared" si="6"/>
        <v>0</v>
      </c>
      <c r="X26">
        <f t="shared" si="7"/>
        <v>0</v>
      </c>
      <c r="Y26">
        <f t="shared" si="8"/>
        <v>0</v>
      </c>
    </row>
    <row r="27" spans="2:25" ht="15">
      <c r="B27" s="2" t="s">
        <v>34</v>
      </c>
      <c r="C27" s="2">
        <f t="shared" si="0"/>
        <v>0</v>
      </c>
      <c r="D27" s="2">
        <v>1</v>
      </c>
      <c r="E27" s="2">
        <f t="shared" si="1"/>
        <v>0</v>
      </c>
      <c r="F27" s="2">
        <v>7</v>
      </c>
      <c r="G27">
        <v>5</v>
      </c>
      <c r="H27">
        <v>0</v>
      </c>
      <c r="I27">
        <v>69</v>
      </c>
      <c r="J27" t="s">
        <v>136</v>
      </c>
      <c r="K27">
        <f>+$E$8+$E$4+$E$3+$E$14+$E$6</f>
        <v>23</v>
      </c>
      <c r="L27">
        <f>-$E$46</f>
        <v>100</v>
      </c>
      <c r="M27">
        <f>K27+L27</f>
        <v>123</v>
      </c>
      <c r="N27" t="s">
        <v>194</v>
      </c>
      <c r="P27">
        <v>10974</v>
      </c>
      <c r="Q27">
        <v>30</v>
      </c>
      <c r="S27">
        <f t="shared" si="2"/>
        <v>0</v>
      </c>
      <c r="T27">
        <f t="shared" si="3"/>
        <v>0</v>
      </c>
      <c r="U27">
        <f t="shared" si="4"/>
        <v>0</v>
      </c>
      <c r="V27">
        <f t="shared" si="5"/>
        <v>0</v>
      </c>
      <c r="W27">
        <f t="shared" si="6"/>
        <v>0</v>
      </c>
      <c r="X27">
        <f t="shared" si="7"/>
        <v>0</v>
      </c>
      <c r="Y27">
        <f t="shared" si="8"/>
        <v>0</v>
      </c>
    </row>
    <row r="28" spans="2:25" ht="15">
      <c r="B28" s="2" t="s">
        <v>35</v>
      </c>
      <c r="C28" s="2">
        <f t="shared" si="0"/>
        <v>0</v>
      </c>
      <c r="D28" s="2">
        <v>0</v>
      </c>
      <c r="E28" s="2">
        <f t="shared" si="1"/>
        <v>0</v>
      </c>
      <c r="F28" s="2">
        <v>0</v>
      </c>
      <c r="G28">
        <v>0</v>
      </c>
      <c r="H28">
        <v>0</v>
      </c>
      <c r="I28">
        <v>70</v>
      </c>
      <c r="J28" t="s">
        <v>137</v>
      </c>
      <c r="K28">
        <f>+$E$8+$E$4+$E$3+$E$18+$E$19</f>
        <v>23</v>
      </c>
      <c r="L28">
        <f>-$E$46</f>
        <v>100</v>
      </c>
      <c r="M28">
        <f>K28+L28</f>
        <v>123</v>
      </c>
      <c r="N28" t="s">
        <v>181</v>
      </c>
      <c r="P28">
        <v>10839</v>
      </c>
      <c r="Q28">
        <v>24</v>
      </c>
      <c r="S28">
        <f t="shared" si="2"/>
        <v>0</v>
      </c>
      <c r="T28">
        <f t="shared" si="3"/>
        <v>0</v>
      </c>
      <c r="U28">
        <f t="shared" si="4"/>
        <v>0</v>
      </c>
      <c r="V28">
        <f t="shared" si="5"/>
        <v>0</v>
      </c>
      <c r="W28">
        <f t="shared" si="6"/>
        <v>0</v>
      </c>
      <c r="X28">
        <f t="shared" si="7"/>
        <v>0</v>
      </c>
      <c r="Y28">
        <f t="shared" si="8"/>
        <v>0</v>
      </c>
    </row>
    <row r="29" spans="2:25" ht="15">
      <c r="B29" s="2" t="s">
        <v>36</v>
      </c>
      <c r="C29" s="2">
        <f t="shared" si="0"/>
        <v>0</v>
      </c>
      <c r="D29" s="2">
        <v>1</v>
      </c>
      <c r="E29" s="2">
        <f t="shared" si="1"/>
        <v>0</v>
      </c>
      <c r="F29" s="2">
        <v>7</v>
      </c>
      <c r="G29">
        <v>7</v>
      </c>
      <c r="H29">
        <v>0</v>
      </c>
      <c r="I29">
        <v>13</v>
      </c>
      <c r="J29" t="s">
        <v>80</v>
      </c>
      <c r="K29">
        <f>+$E$25+$E$4+$E$3+$E$10+$E$12</f>
        <v>16</v>
      </c>
      <c r="L29">
        <f>-$E$46</f>
        <v>100</v>
      </c>
      <c r="M29">
        <f>K29+L29</f>
        <v>116</v>
      </c>
      <c r="N29" t="s">
        <v>182</v>
      </c>
      <c r="P29">
        <v>15533</v>
      </c>
      <c r="Q29">
        <v>38</v>
      </c>
      <c r="S29">
        <f t="shared" si="2"/>
        <v>0</v>
      </c>
      <c r="T29">
        <f t="shared" si="3"/>
        <v>0</v>
      </c>
      <c r="U29">
        <f t="shared" si="4"/>
        <v>0</v>
      </c>
      <c r="V29">
        <f t="shared" si="5"/>
        <v>0</v>
      </c>
      <c r="W29">
        <f t="shared" si="6"/>
        <v>0</v>
      </c>
      <c r="X29">
        <f t="shared" si="7"/>
        <v>0</v>
      </c>
      <c r="Y29">
        <f t="shared" si="8"/>
        <v>0</v>
      </c>
    </row>
    <row r="30" spans="1:25" ht="15">
      <c r="A30">
        <v>1</v>
      </c>
      <c r="B30" t="s">
        <v>37</v>
      </c>
      <c r="C30">
        <f t="shared" si="0"/>
        <v>20</v>
      </c>
      <c r="D30">
        <v>3</v>
      </c>
      <c r="E30">
        <f t="shared" si="1"/>
        <v>-115</v>
      </c>
      <c r="F30">
        <v>25</v>
      </c>
      <c r="G30">
        <v>25</v>
      </c>
      <c r="H30">
        <v>140</v>
      </c>
      <c r="I30">
        <v>29</v>
      </c>
      <c r="J30" t="s">
        <v>96</v>
      </c>
      <c r="K30">
        <f>+$E$9+$E$15+$E$29+$E$10+$E$12</f>
        <v>11</v>
      </c>
      <c r="L30">
        <f>-$E$46</f>
        <v>100</v>
      </c>
      <c r="M30">
        <f>K30+L30</f>
        <v>111</v>
      </c>
      <c r="N30" t="s">
        <v>193</v>
      </c>
      <c r="P30">
        <v>14172</v>
      </c>
      <c r="Q30">
        <v>40</v>
      </c>
      <c r="S30">
        <f t="shared" si="2"/>
        <v>0</v>
      </c>
      <c r="T30">
        <f t="shared" si="3"/>
        <v>0</v>
      </c>
      <c r="U30">
        <f t="shared" si="4"/>
        <v>20</v>
      </c>
      <c r="V30">
        <f t="shared" si="5"/>
        <v>0</v>
      </c>
      <c r="W30">
        <f t="shared" si="6"/>
        <v>0</v>
      </c>
      <c r="X30">
        <f t="shared" si="7"/>
        <v>0</v>
      </c>
      <c r="Y30">
        <f t="shared" si="8"/>
        <v>0</v>
      </c>
    </row>
    <row r="31" spans="2:25" ht="15">
      <c r="B31" s="2" t="s">
        <v>38</v>
      </c>
      <c r="C31" s="2">
        <f t="shared" si="0"/>
        <v>10</v>
      </c>
      <c r="D31" s="2">
        <v>2</v>
      </c>
      <c r="E31" s="2">
        <f t="shared" si="1"/>
        <v>0</v>
      </c>
      <c r="F31" s="2">
        <v>15</v>
      </c>
      <c r="G31">
        <v>14</v>
      </c>
      <c r="H31">
        <v>0</v>
      </c>
      <c r="I31">
        <v>14</v>
      </c>
      <c r="J31" t="s">
        <v>81</v>
      </c>
      <c r="K31">
        <f>+$E$3+$E$7+$E$13+$E$41+$E$16</f>
        <v>8</v>
      </c>
      <c r="L31">
        <f>-$E$46</f>
        <v>100</v>
      </c>
      <c r="M31">
        <f>K31+L31</f>
        <v>108</v>
      </c>
      <c r="N31" t="s">
        <v>179</v>
      </c>
      <c r="P31">
        <v>15435</v>
      </c>
      <c r="Q31">
        <v>36</v>
      </c>
      <c r="S31">
        <f t="shared" si="2"/>
        <v>0</v>
      </c>
      <c r="T31">
        <f t="shared" si="3"/>
        <v>10</v>
      </c>
      <c r="U31">
        <f t="shared" si="4"/>
        <v>0</v>
      </c>
      <c r="V31">
        <f t="shared" si="5"/>
        <v>0</v>
      </c>
      <c r="W31">
        <f t="shared" si="6"/>
        <v>0</v>
      </c>
      <c r="X31">
        <f t="shared" si="7"/>
        <v>0</v>
      </c>
      <c r="Y31">
        <f t="shared" si="8"/>
        <v>0</v>
      </c>
    </row>
    <row r="32" spans="1:25" ht="15">
      <c r="A32">
        <v>1</v>
      </c>
      <c r="B32" s="2" t="s">
        <v>39</v>
      </c>
      <c r="C32" s="2">
        <f t="shared" si="0"/>
        <v>0</v>
      </c>
      <c r="D32" s="2">
        <v>2</v>
      </c>
      <c r="E32" s="2">
        <f t="shared" si="1"/>
        <v>0</v>
      </c>
      <c r="F32" s="2">
        <v>19</v>
      </c>
      <c r="G32">
        <v>15</v>
      </c>
      <c r="H32">
        <v>0</v>
      </c>
      <c r="I32">
        <v>35</v>
      </c>
      <c r="J32" t="s">
        <v>102</v>
      </c>
      <c r="K32">
        <f>+$E$3+$E$10+$E$14+$E$11+$E$16</f>
        <v>8</v>
      </c>
      <c r="L32">
        <f>-$E$46</f>
        <v>100</v>
      </c>
      <c r="M32">
        <f>K32+L32</f>
        <v>108</v>
      </c>
      <c r="N32" t="s">
        <v>195</v>
      </c>
      <c r="P32">
        <v>13939</v>
      </c>
      <c r="Q32">
        <v>41</v>
      </c>
      <c r="S32">
        <f t="shared" si="2"/>
        <v>0</v>
      </c>
      <c r="T32">
        <f t="shared" si="3"/>
        <v>0</v>
      </c>
      <c r="U32">
        <f t="shared" si="4"/>
        <v>0</v>
      </c>
      <c r="V32">
        <f t="shared" si="5"/>
        <v>0</v>
      </c>
      <c r="W32">
        <f t="shared" si="6"/>
        <v>0</v>
      </c>
      <c r="X32">
        <f t="shared" si="7"/>
        <v>0</v>
      </c>
      <c r="Y32">
        <f t="shared" si="8"/>
        <v>0</v>
      </c>
    </row>
    <row r="33" spans="2:25" ht="15">
      <c r="B33" s="2" t="s">
        <v>40</v>
      </c>
      <c r="C33" s="2">
        <f t="shared" si="0"/>
        <v>0</v>
      </c>
      <c r="D33" s="2">
        <v>1</v>
      </c>
      <c r="E33" s="2">
        <f t="shared" si="1"/>
        <v>0</v>
      </c>
      <c r="F33" s="2">
        <v>5</v>
      </c>
      <c r="G33">
        <v>3</v>
      </c>
      <c r="H33">
        <v>0</v>
      </c>
      <c r="I33">
        <v>72</v>
      </c>
      <c r="J33" t="s">
        <v>139</v>
      </c>
      <c r="K33">
        <f>+$E$28+$E$21+$E$13+$E$11+$E$39</f>
        <v>5</v>
      </c>
      <c r="L33">
        <f>-$E$46</f>
        <v>100</v>
      </c>
      <c r="M33">
        <f>K33+L33</f>
        <v>105</v>
      </c>
      <c r="N33" t="s">
        <v>179</v>
      </c>
      <c r="P33">
        <v>10748</v>
      </c>
      <c r="Q33">
        <v>41</v>
      </c>
      <c r="S33">
        <f t="shared" si="2"/>
        <v>0</v>
      </c>
      <c r="T33">
        <f t="shared" si="3"/>
        <v>0</v>
      </c>
      <c r="U33">
        <f t="shared" si="4"/>
        <v>0</v>
      </c>
      <c r="V33">
        <f t="shared" si="5"/>
        <v>0</v>
      </c>
      <c r="W33">
        <f t="shared" si="6"/>
        <v>0</v>
      </c>
      <c r="X33">
        <f t="shared" si="7"/>
        <v>0</v>
      </c>
      <c r="Y33">
        <f t="shared" si="8"/>
        <v>0</v>
      </c>
    </row>
    <row r="34" spans="2:25" ht="15">
      <c r="B34" s="2" t="s">
        <v>41</v>
      </c>
      <c r="C34" s="2">
        <f t="shared" si="0"/>
        <v>0</v>
      </c>
      <c r="D34" s="2">
        <v>1</v>
      </c>
      <c r="E34" s="2">
        <f t="shared" si="1"/>
        <v>0</v>
      </c>
      <c r="F34" s="2">
        <v>9</v>
      </c>
      <c r="G34">
        <v>8</v>
      </c>
      <c r="H34">
        <v>0</v>
      </c>
      <c r="I34">
        <v>53</v>
      </c>
      <c r="J34" t="s">
        <v>120</v>
      </c>
      <c r="K34">
        <f>+$E$8+$E$9+$E$31+$E$11+$E$12</f>
        <v>5</v>
      </c>
      <c r="L34">
        <f>-$E$46</f>
        <v>100</v>
      </c>
      <c r="M34">
        <f>K34+L34</f>
        <v>105</v>
      </c>
      <c r="N34" t="s">
        <v>196</v>
      </c>
      <c r="P34">
        <v>12844</v>
      </c>
      <c r="Q34">
        <v>31</v>
      </c>
      <c r="S34">
        <f t="shared" si="2"/>
        <v>0</v>
      </c>
      <c r="T34">
        <f t="shared" si="3"/>
        <v>0</v>
      </c>
      <c r="U34">
        <f t="shared" si="4"/>
        <v>0</v>
      </c>
      <c r="V34">
        <f t="shared" si="5"/>
        <v>0</v>
      </c>
      <c r="W34">
        <f t="shared" si="6"/>
        <v>0</v>
      </c>
      <c r="X34">
        <f t="shared" si="7"/>
        <v>0</v>
      </c>
      <c r="Y34">
        <f t="shared" si="8"/>
        <v>0</v>
      </c>
    </row>
    <row r="35" spans="2:25" ht="15">
      <c r="B35" t="s">
        <v>42</v>
      </c>
      <c r="C35">
        <f t="shared" si="0"/>
        <v>50</v>
      </c>
      <c r="D35" t="s">
        <v>183</v>
      </c>
      <c r="E35">
        <f t="shared" si="1"/>
        <v>40</v>
      </c>
      <c r="F35">
        <v>10</v>
      </c>
      <c r="G35">
        <v>5</v>
      </c>
      <c r="H35">
        <v>0</v>
      </c>
      <c r="I35">
        <v>28</v>
      </c>
      <c r="J35" t="s">
        <v>95</v>
      </c>
      <c r="K35">
        <f>+$E$3+$E$32+$E$17+$E$19+$E$16</f>
        <v>3</v>
      </c>
      <c r="L35">
        <f>-$E$46</f>
        <v>100</v>
      </c>
      <c r="M35">
        <f>K35+L35</f>
        <v>103</v>
      </c>
      <c r="N35" t="s">
        <v>179</v>
      </c>
      <c r="P35">
        <v>14248</v>
      </c>
      <c r="Q35">
        <v>41</v>
      </c>
      <c r="S35">
        <f t="shared" si="2"/>
        <v>0</v>
      </c>
      <c r="T35">
        <f t="shared" si="3"/>
        <v>0</v>
      </c>
      <c r="U35">
        <f t="shared" si="4"/>
        <v>0</v>
      </c>
      <c r="V35">
        <f t="shared" si="5"/>
        <v>50</v>
      </c>
      <c r="W35">
        <f t="shared" si="6"/>
        <v>0</v>
      </c>
      <c r="X35">
        <f t="shared" si="7"/>
        <v>0</v>
      </c>
      <c r="Y35">
        <f t="shared" si="8"/>
        <v>0</v>
      </c>
    </row>
    <row r="36" spans="2:25" ht="15">
      <c r="B36" s="2" t="s">
        <v>43</v>
      </c>
      <c r="C36" s="2">
        <f t="shared" si="0"/>
        <v>0</v>
      </c>
      <c r="D36" s="2">
        <v>0</v>
      </c>
      <c r="E36" s="2">
        <f t="shared" si="1"/>
        <v>0</v>
      </c>
      <c r="F36" s="2">
        <v>4</v>
      </c>
      <c r="G36">
        <v>0</v>
      </c>
      <c r="H36">
        <v>0</v>
      </c>
      <c r="I36">
        <v>74</v>
      </c>
      <c r="J36" t="s">
        <v>141</v>
      </c>
      <c r="K36">
        <f>+$E$8+$E$3+$E$18+$E$11+$E$6</f>
        <v>3</v>
      </c>
      <c r="L36">
        <f>-$E$46</f>
        <v>100</v>
      </c>
      <c r="M36">
        <f>K36+L36</f>
        <v>103</v>
      </c>
      <c r="N36" t="s">
        <v>197</v>
      </c>
      <c r="P36">
        <v>9251</v>
      </c>
      <c r="Q36">
        <v>24</v>
      </c>
      <c r="S36">
        <f t="shared" si="2"/>
        <v>0</v>
      </c>
      <c r="T36">
        <f t="shared" si="3"/>
        <v>0</v>
      </c>
      <c r="U36">
        <f t="shared" si="4"/>
        <v>0</v>
      </c>
      <c r="V36">
        <f t="shared" si="5"/>
        <v>0</v>
      </c>
      <c r="W36">
        <f t="shared" si="6"/>
        <v>0</v>
      </c>
      <c r="X36">
        <f t="shared" si="7"/>
        <v>0</v>
      </c>
      <c r="Y36">
        <f t="shared" si="8"/>
        <v>0</v>
      </c>
    </row>
    <row r="37" spans="2:25" ht="15">
      <c r="B37" s="2" t="s">
        <v>44</v>
      </c>
      <c r="C37" s="2">
        <f t="shared" si="0"/>
        <v>20</v>
      </c>
      <c r="D37" s="2">
        <v>3</v>
      </c>
      <c r="E37" s="2">
        <f t="shared" si="1"/>
        <v>7</v>
      </c>
      <c r="F37" s="2">
        <v>13</v>
      </c>
      <c r="G37">
        <v>13</v>
      </c>
      <c r="H37">
        <v>0</v>
      </c>
      <c r="I37">
        <v>79</v>
      </c>
      <c r="J37" t="s">
        <v>146</v>
      </c>
      <c r="K37">
        <f>+$E$26+$E$3+$E$36+$E$38+$E$43</f>
        <v>-2</v>
      </c>
      <c r="L37">
        <f>-$E$46</f>
        <v>100</v>
      </c>
      <c r="M37">
        <f>K37+L37</f>
        <v>98</v>
      </c>
      <c r="N37" t="s">
        <v>179</v>
      </c>
      <c r="P37">
        <v>8164</v>
      </c>
      <c r="Q37">
        <v>25</v>
      </c>
      <c r="S37">
        <f t="shared" si="2"/>
        <v>0</v>
      </c>
      <c r="T37">
        <f t="shared" si="3"/>
        <v>0</v>
      </c>
      <c r="U37">
        <f t="shared" si="4"/>
        <v>20</v>
      </c>
      <c r="V37">
        <f t="shared" si="5"/>
        <v>0</v>
      </c>
      <c r="W37">
        <f t="shared" si="6"/>
        <v>0</v>
      </c>
      <c r="X37">
        <f t="shared" si="7"/>
        <v>0</v>
      </c>
      <c r="Y37">
        <f t="shared" si="8"/>
        <v>0</v>
      </c>
    </row>
    <row r="38" spans="2:25" ht="15">
      <c r="B38" s="2" t="s">
        <v>45</v>
      </c>
      <c r="C38" s="2">
        <f t="shared" si="0"/>
        <v>0</v>
      </c>
      <c r="D38" s="2">
        <v>0</v>
      </c>
      <c r="E38" s="2">
        <f t="shared" si="1"/>
        <v>0</v>
      </c>
      <c r="F38" s="2">
        <v>0</v>
      </c>
      <c r="G38">
        <v>0</v>
      </c>
      <c r="H38">
        <v>0</v>
      </c>
      <c r="I38">
        <v>103</v>
      </c>
      <c r="J38" t="s">
        <v>170</v>
      </c>
      <c r="K38">
        <f>+$E$27+$E$15+$E$18+$E$16+$E$6</f>
        <v>6</v>
      </c>
      <c r="L38">
        <f>-$E$3</f>
        <v>2</v>
      </c>
      <c r="M38">
        <f>K38+L38</f>
        <v>8</v>
      </c>
      <c r="N38" t="s">
        <v>198</v>
      </c>
      <c r="P38">
        <v>75</v>
      </c>
      <c r="Q38">
        <v>4</v>
      </c>
      <c r="S38">
        <f t="shared" si="2"/>
        <v>0</v>
      </c>
      <c r="T38">
        <f t="shared" si="3"/>
        <v>0</v>
      </c>
      <c r="U38">
        <f t="shared" si="4"/>
        <v>0</v>
      </c>
      <c r="V38">
        <f t="shared" si="5"/>
        <v>0</v>
      </c>
      <c r="W38">
        <f t="shared" si="6"/>
        <v>0</v>
      </c>
      <c r="X38">
        <f t="shared" si="7"/>
        <v>0</v>
      </c>
      <c r="Y38">
        <f t="shared" si="8"/>
        <v>0</v>
      </c>
    </row>
    <row r="39" spans="2:25" ht="15">
      <c r="B39" s="2" t="s">
        <v>46</v>
      </c>
      <c r="C39" s="2">
        <f t="shared" si="0"/>
        <v>10</v>
      </c>
      <c r="D39" s="2">
        <v>2</v>
      </c>
      <c r="E39" s="2">
        <f t="shared" si="1"/>
        <v>0</v>
      </c>
      <c r="F39" s="2">
        <v>15</v>
      </c>
      <c r="G39">
        <v>15</v>
      </c>
      <c r="H39">
        <v>0</v>
      </c>
      <c r="I39">
        <v>56</v>
      </c>
      <c r="J39" t="s">
        <v>123</v>
      </c>
      <c r="K39">
        <f>+$E$4+$E$3+$E$30+$E$13+$E$6</f>
        <v>-92</v>
      </c>
      <c r="L39">
        <f>-$E$46</f>
        <v>100</v>
      </c>
      <c r="M39">
        <f>K39+L39</f>
        <v>8</v>
      </c>
      <c r="N39" t="s">
        <v>177</v>
      </c>
      <c r="O39" t="s">
        <v>9</v>
      </c>
      <c r="P39">
        <v>12395</v>
      </c>
      <c r="Q39">
        <v>24</v>
      </c>
      <c r="S39">
        <f t="shared" si="2"/>
        <v>0</v>
      </c>
      <c r="T39">
        <f t="shared" si="3"/>
        <v>10</v>
      </c>
      <c r="U39">
        <f t="shared" si="4"/>
        <v>0</v>
      </c>
      <c r="V39">
        <f t="shared" si="5"/>
        <v>0</v>
      </c>
      <c r="W39">
        <f t="shared" si="6"/>
        <v>0</v>
      </c>
      <c r="X39">
        <f t="shared" si="7"/>
        <v>0</v>
      </c>
      <c r="Y39">
        <f t="shared" si="8"/>
        <v>0</v>
      </c>
    </row>
    <row r="40" spans="2:25" ht="15">
      <c r="B40" s="2" t="s">
        <v>47</v>
      </c>
      <c r="C40" s="2">
        <f t="shared" si="0"/>
        <v>10</v>
      </c>
      <c r="D40" s="2">
        <v>2</v>
      </c>
      <c r="E40" s="2">
        <f t="shared" si="1"/>
        <v>7</v>
      </c>
      <c r="F40" s="2">
        <v>3</v>
      </c>
      <c r="G40">
        <v>0</v>
      </c>
      <c r="H40">
        <v>0</v>
      </c>
      <c r="I40">
        <v>5</v>
      </c>
      <c r="J40" t="s">
        <v>72</v>
      </c>
      <c r="M40">
        <f>K40+L40</f>
        <v>0</v>
      </c>
      <c r="P40">
        <v>16265</v>
      </c>
      <c r="Q40">
        <v>34</v>
      </c>
      <c r="S40">
        <f t="shared" si="2"/>
        <v>0</v>
      </c>
      <c r="T40">
        <f t="shared" si="3"/>
        <v>10</v>
      </c>
      <c r="U40">
        <f t="shared" si="4"/>
        <v>0</v>
      </c>
      <c r="V40">
        <f t="shared" si="5"/>
        <v>0</v>
      </c>
      <c r="W40">
        <f t="shared" si="6"/>
        <v>0</v>
      </c>
      <c r="X40">
        <f t="shared" si="7"/>
        <v>0</v>
      </c>
      <c r="Y40">
        <f t="shared" si="8"/>
        <v>0</v>
      </c>
    </row>
    <row r="41" spans="2:25" ht="15">
      <c r="B41" s="2" t="s">
        <v>48</v>
      </c>
      <c r="C41" s="2">
        <f t="shared" si="0"/>
        <v>10</v>
      </c>
      <c r="D41" s="2">
        <v>2</v>
      </c>
      <c r="E41" s="2">
        <f t="shared" si="1"/>
        <v>0</v>
      </c>
      <c r="F41" s="2">
        <v>15</v>
      </c>
      <c r="G41">
        <v>0</v>
      </c>
      <c r="H41">
        <v>0</v>
      </c>
      <c r="I41">
        <v>7</v>
      </c>
      <c r="J41" t="s">
        <v>74</v>
      </c>
      <c r="M41">
        <f>K41+L41</f>
        <v>0</v>
      </c>
      <c r="P41">
        <v>16094</v>
      </c>
      <c r="Q41">
        <v>36</v>
      </c>
      <c r="S41">
        <f t="shared" si="2"/>
        <v>0</v>
      </c>
      <c r="T41">
        <f t="shared" si="3"/>
        <v>10</v>
      </c>
      <c r="U41">
        <f t="shared" si="4"/>
        <v>0</v>
      </c>
      <c r="V41">
        <f t="shared" si="5"/>
        <v>0</v>
      </c>
      <c r="W41">
        <f t="shared" si="6"/>
        <v>0</v>
      </c>
      <c r="X41">
        <f t="shared" si="7"/>
        <v>0</v>
      </c>
      <c r="Y41">
        <f t="shared" si="8"/>
        <v>0</v>
      </c>
    </row>
    <row r="42" spans="2:25" ht="15">
      <c r="B42" s="2" t="s">
        <v>63</v>
      </c>
      <c r="C42" s="2">
        <f t="shared" si="0"/>
        <v>0</v>
      </c>
      <c r="D42" s="2">
        <v>1</v>
      </c>
      <c r="E42" s="2">
        <f t="shared" si="1"/>
        <v>-10</v>
      </c>
      <c r="F42" s="2">
        <v>10</v>
      </c>
      <c r="G42">
        <v>0</v>
      </c>
      <c r="H42">
        <v>10</v>
      </c>
      <c r="I42">
        <v>8</v>
      </c>
      <c r="J42" t="s">
        <v>75</v>
      </c>
      <c r="M42">
        <f>K42+L42</f>
        <v>0</v>
      </c>
      <c r="P42">
        <v>15892</v>
      </c>
      <c r="Q42">
        <v>33</v>
      </c>
      <c r="S42">
        <f t="shared" si="2"/>
        <v>0</v>
      </c>
      <c r="T42">
        <f t="shared" si="3"/>
        <v>0</v>
      </c>
      <c r="U42">
        <f t="shared" si="4"/>
        <v>0</v>
      </c>
      <c r="V42">
        <f t="shared" si="5"/>
        <v>0</v>
      </c>
      <c r="W42">
        <f t="shared" si="6"/>
        <v>0</v>
      </c>
      <c r="X42">
        <f t="shared" si="7"/>
        <v>0</v>
      </c>
      <c r="Y42">
        <f t="shared" si="8"/>
        <v>0</v>
      </c>
    </row>
    <row r="43" spans="2:25" ht="15">
      <c r="B43" s="2" t="s">
        <v>49</v>
      </c>
      <c r="C43" s="2">
        <f t="shared" si="0"/>
        <v>0</v>
      </c>
      <c r="D43" s="2">
        <v>0</v>
      </c>
      <c r="E43" s="2">
        <f t="shared" si="1"/>
        <v>0</v>
      </c>
      <c r="F43" s="2">
        <v>0</v>
      </c>
      <c r="G43">
        <v>0</v>
      </c>
      <c r="H43">
        <v>0</v>
      </c>
      <c r="I43">
        <v>9</v>
      </c>
      <c r="J43" t="s">
        <v>76</v>
      </c>
      <c r="M43">
        <f>K43+L43</f>
        <v>0</v>
      </c>
      <c r="P43">
        <v>15711</v>
      </c>
      <c r="Q43">
        <v>41</v>
      </c>
      <c r="S43">
        <f t="shared" si="2"/>
        <v>0</v>
      </c>
      <c r="T43">
        <f t="shared" si="3"/>
        <v>0</v>
      </c>
      <c r="U43">
        <f t="shared" si="4"/>
        <v>0</v>
      </c>
      <c r="V43">
        <f t="shared" si="5"/>
        <v>0</v>
      </c>
      <c r="W43">
        <f t="shared" si="6"/>
        <v>0</v>
      </c>
      <c r="X43">
        <f t="shared" si="7"/>
        <v>0</v>
      </c>
      <c r="Y43">
        <f t="shared" si="8"/>
        <v>0</v>
      </c>
    </row>
    <row r="44" spans="2:25" ht="15">
      <c r="B44" t="s">
        <v>50</v>
      </c>
      <c r="C44">
        <f t="shared" si="0"/>
        <v>0</v>
      </c>
      <c r="D44" t="s">
        <v>65</v>
      </c>
      <c r="E44">
        <f t="shared" si="1"/>
        <v>0</v>
      </c>
      <c r="F44">
        <v>25</v>
      </c>
      <c r="G44">
        <v>15</v>
      </c>
      <c r="H44">
        <v>0</v>
      </c>
      <c r="I44">
        <v>10</v>
      </c>
      <c r="J44" t="s">
        <v>77</v>
      </c>
      <c r="M44">
        <f>K44+L44</f>
        <v>0</v>
      </c>
      <c r="P44">
        <v>15625</v>
      </c>
      <c r="Q44">
        <v>31</v>
      </c>
      <c r="S44">
        <f t="shared" si="2"/>
        <v>0</v>
      </c>
      <c r="T44">
        <f t="shared" si="3"/>
        <v>0</v>
      </c>
      <c r="U44">
        <f t="shared" si="4"/>
        <v>0</v>
      </c>
      <c r="V44">
        <f t="shared" si="5"/>
        <v>0</v>
      </c>
      <c r="W44">
        <f t="shared" si="6"/>
        <v>0</v>
      </c>
      <c r="X44">
        <f t="shared" si="7"/>
        <v>0</v>
      </c>
      <c r="Y44">
        <f t="shared" si="8"/>
        <v>0</v>
      </c>
    </row>
    <row r="45" spans="3:25" ht="15">
      <c r="C45">
        <f t="shared" si="0"/>
        <v>0</v>
      </c>
      <c r="E45">
        <f t="shared" si="1"/>
        <v>0</v>
      </c>
      <c r="I45">
        <v>15</v>
      </c>
      <c r="J45" t="s">
        <v>82</v>
      </c>
      <c r="M45">
        <f>K45+L45</f>
        <v>0</v>
      </c>
      <c r="P45">
        <v>15338</v>
      </c>
      <c r="Q45">
        <v>28</v>
      </c>
      <c r="S45">
        <f t="shared" si="2"/>
        <v>0</v>
      </c>
      <c r="T45">
        <f t="shared" si="3"/>
        <v>0</v>
      </c>
      <c r="U45">
        <f t="shared" si="4"/>
        <v>0</v>
      </c>
      <c r="V45">
        <f t="shared" si="5"/>
        <v>0</v>
      </c>
      <c r="W45">
        <f t="shared" si="6"/>
        <v>0</v>
      </c>
      <c r="X45">
        <f t="shared" si="7"/>
        <v>0</v>
      </c>
      <c r="Y45">
        <f t="shared" si="8"/>
        <v>0</v>
      </c>
    </row>
    <row r="46" spans="2:25" ht="15">
      <c r="B46" s="2" t="s">
        <v>51</v>
      </c>
      <c r="C46" s="2">
        <f t="shared" si="0"/>
        <v>0</v>
      </c>
      <c r="D46" s="2"/>
      <c r="E46" s="2">
        <f t="shared" si="1"/>
        <v>-100</v>
      </c>
      <c r="F46" s="2">
        <v>100</v>
      </c>
      <c r="G46">
        <v>100</v>
      </c>
      <c r="H46">
        <v>200</v>
      </c>
      <c r="I46">
        <v>16</v>
      </c>
      <c r="J46" t="s">
        <v>83</v>
      </c>
      <c r="M46">
        <f>K46+L46</f>
        <v>0</v>
      </c>
      <c r="P46">
        <v>15131</v>
      </c>
      <c r="Q46">
        <v>29</v>
      </c>
      <c r="S46">
        <f t="shared" si="2"/>
        <v>0</v>
      </c>
      <c r="T46">
        <f t="shared" si="3"/>
        <v>0</v>
      </c>
      <c r="U46">
        <f t="shared" si="4"/>
        <v>0</v>
      </c>
      <c r="V46">
        <f t="shared" si="5"/>
        <v>0</v>
      </c>
      <c r="W46">
        <f t="shared" si="6"/>
        <v>0</v>
      </c>
      <c r="X46">
        <f t="shared" si="7"/>
        <v>0</v>
      </c>
      <c r="Y46">
        <f t="shared" si="8"/>
        <v>0</v>
      </c>
    </row>
    <row r="47" spans="1:25" ht="15">
      <c r="A47">
        <v>1</v>
      </c>
      <c r="B47" t="s">
        <v>37</v>
      </c>
      <c r="C47">
        <f t="shared" si="0"/>
        <v>20</v>
      </c>
      <c r="D47">
        <v>3</v>
      </c>
      <c r="E47">
        <f t="shared" si="1"/>
        <v>-115</v>
      </c>
      <c r="F47">
        <v>25</v>
      </c>
      <c r="G47">
        <v>25</v>
      </c>
      <c r="H47">
        <v>140</v>
      </c>
      <c r="I47">
        <v>17</v>
      </c>
      <c r="J47" t="s">
        <v>84</v>
      </c>
      <c r="M47">
        <f>K47+L47</f>
        <v>0</v>
      </c>
      <c r="P47">
        <v>15086</v>
      </c>
      <c r="Q47">
        <v>32</v>
      </c>
      <c r="S47">
        <f t="shared" si="2"/>
        <v>0</v>
      </c>
      <c r="T47">
        <f t="shared" si="3"/>
        <v>0</v>
      </c>
      <c r="U47">
        <f t="shared" si="4"/>
        <v>20</v>
      </c>
      <c r="V47">
        <f t="shared" si="5"/>
        <v>0</v>
      </c>
      <c r="W47">
        <f t="shared" si="6"/>
        <v>0</v>
      </c>
      <c r="X47">
        <f t="shared" si="7"/>
        <v>0</v>
      </c>
      <c r="Y47">
        <f t="shared" si="8"/>
        <v>0</v>
      </c>
    </row>
    <row r="48" spans="9:17" ht="15">
      <c r="I48">
        <v>18</v>
      </c>
      <c r="J48" t="s">
        <v>85</v>
      </c>
      <c r="M48">
        <f>K48+L48</f>
        <v>0</v>
      </c>
      <c r="P48">
        <v>15032</v>
      </c>
      <c r="Q48">
        <v>32</v>
      </c>
    </row>
    <row r="49" spans="9:17" ht="15">
      <c r="I49">
        <v>19</v>
      </c>
      <c r="J49" t="s">
        <v>86</v>
      </c>
      <c r="M49">
        <f>K49+L49</f>
        <v>0</v>
      </c>
      <c r="P49">
        <v>14962</v>
      </c>
      <c r="Q49">
        <v>26</v>
      </c>
    </row>
    <row r="50" spans="9:17" ht="15">
      <c r="I50">
        <v>20</v>
      </c>
      <c r="J50" t="s">
        <v>87</v>
      </c>
      <c r="M50">
        <f>K50+L50</f>
        <v>0</v>
      </c>
      <c r="P50">
        <v>14952</v>
      </c>
      <c r="Q50">
        <v>31</v>
      </c>
    </row>
    <row r="51" spans="9:17" ht="15">
      <c r="I51">
        <v>21</v>
      </c>
      <c r="J51" t="s">
        <v>88</v>
      </c>
      <c r="M51">
        <f>K51+L51</f>
        <v>0</v>
      </c>
      <c r="P51">
        <v>14934</v>
      </c>
      <c r="Q51">
        <v>35</v>
      </c>
    </row>
    <row r="52" spans="9:17" ht="15">
      <c r="I52">
        <v>23</v>
      </c>
      <c r="J52" t="s">
        <v>90</v>
      </c>
      <c r="M52">
        <f>K52+L52</f>
        <v>0</v>
      </c>
      <c r="P52">
        <v>14826</v>
      </c>
      <c r="Q52">
        <v>30</v>
      </c>
    </row>
    <row r="53" spans="9:17" ht="15">
      <c r="I53">
        <v>26</v>
      </c>
      <c r="J53" t="s">
        <v>93</v>
      </c>
      <c r="M53">
        <f>K53+L53</f>
        <v>0</v>
      </c>
      <c r="P53">
        <v>14387</v>
      </c>
      <c r="Q53">
        <v>29</v>
      </c>
    </row>
    <row r="54" spans="9:17" ht="15">
      <c r="I54">
        <v>27</v>
      </c>
      <c r="J54" t="s">
        <v>94</v>
      </c>
      <c r="M54">
        <f>K54+L54</f>
        <v>0</v>
      </c>
      <c r="P54">
        <v>14282</v>
      </c>
      <c r="Q54">
        <v>33</v>
      </c>
    </row>
    <row r="55" spans="9:17" ht="15">
      <c r="I55">
        <v>33</v>
      </c>
      <c r="J55" t="s">
        <v>100</v>
      </c>
      <c r="M55">
        <f>K55+L55</f>
        <v>0</v>
      </c>
      <c r="P55">
        <v>13970</v>
      </c>
      <c r="Q55">
        <v>37</v>
      </c>
    </row>
    <row r="56" spans="9:17" ht="15">
      <c r="I56">
        <v>34</v>
      </c>
      <c r="J56" t="s">
        <v>101</v>
      </c>
      <c r="M56">
        <f>K56+L56</f>
        <v>0</v>
      </c>
      <c r="P56">
        <v>13960</v>
      </c>
      <c r="Q56">
        <v>30</v>
      </c>
    </row>
    <row r="57" spans="9:17" ht="15">
      <c r="I57">
        <v>38</v>
      </c>
      <c r="J57" t="s">
        <v>105</v>
      </c>
      <c r="M57">
        <f>K57+L57</f>
        <v>0</v>
      </c>
      <c r="P57">
        <v>13823</v>
      </c>
      <c r="Q57">
        <v>32</v>
      </c>
    </row>
    <row r="58" spans="9:17" ht="15">
      <c r="I58">
        <v>42</v>
      </c>
      <c r="J58" t="s">
        <v>109</v>
      </c>
      <c r="M58">
        <f>K58+L58</f>
        <v>0</v>
      </c>
      <c r="P58">
        <v>13644</v>
      </c>
      <c r="Q58">
        <v>39</v>
      </c>
    </row>
    <row r="59" spans="9:17" ht="15">
      <c r="I59">
        <v>44</v>
      </c>
      <c r="J59" t="s">
        <v>111</v>
      </c>
      <c r="M59">
        <f>K59+L59</f>
        <v>0</v>
      </c>
      <c r="P59">
        <v>13571</v>
      </c>
      <c r="Q59">
        <v>37</v>
      </c>
    </row>
    <row r="60" spans="9:17" ht="15">
      <c r="I60">
        <v>45</v>
      </c>
      <c r="J60" t="s">
        <v>112</v>
      </c>
      <c r="M60">
        <f>K60+L60</f>
        <v>0</v>
      </c>
      <c r="P60">
        <v>13548</v>
      </c>
      <c r="Q60">
        <v>26</v>
      </c>
    </row>
    <row r="61" spans="9:17" ht="15">
      <c r="I61">
        <v>46</v>
      </c>
      <c r="J61" t="s">
        <v>113</v>
      </c>
      <c r="M61">
        <f>K61+L61</f>
        <v>0</v>
      </c>
      <c r="P61">
        <v>13487</v>
      </c>
      <c r="Q61">
        <v>33</v>
      </c>
    </row>
    <row r="62" spans="9:17" ht="15">
      <c r="I62">
        <v>47</v>
      </c>
      <c r="J62" t="s">
        <v>114</v>
      </c>
      <c r="M62">
        <f>K62+L62</f>
        <v>0</v>
      </c>
      <c r="P62">
        <v>13297</v>
      </c>
      <c r="Q62">
        <v>25</v>
      </c>
    </row>
    <row r="63" spans="9:17" ht="15">
      <c r="I63">
        <v>48</v>
      </c>
      <c r="J63" t="s">
        <v>115</v>
      </c>
      <c r="M63">
        <f>K63+L63</f>
        <v>0</v>
      </c>
      <c r="P63">
        <v>13288</v>
      </c>
      <c r="Q63">
        <v>33</v>
      </c>
    </row>
    <row r="64" spans="9:17" ht="15">
      <c r="I64">
        <v>49</v>
      </c>
      <c r="J64" t="s">
        <v>116</v>
      </c>
      <c r="M64">
        <f>K64+L64</f>
        <v>0</v>
      </c>
      <c r="P64">
        <v>13256</v>
      </c>
      <c r="Q64">
        <v>31</v>
      </c>
    </row>
    <row r="65" spans="9:17" ht="15">
      <c r="I65">
        <v>50</v>
      </c>
      <c r="J65" t="s">
        <v>117</v>
      </c>
      <c r="M65">
        <f>K65+L65</f>
        <v>0</v>
      </c>
      <c r="P65">
        <v>13256</v>
      </c>
      <c r="Q65">
        <v>34</v>
      </c>
    </row>
    <row r="66" spans="9:17" ht="15">
      <c r="I66">
        <v>51</v>
      </c>
      <c r="J66" t="s">
        <v>118</v>
      </c>
      <c r="M66">
        <f>K66+L66</f>
        <v>0</v>
      </c>
      <c r="P66">
        <v>13184</v>
      </c>
      <c r="Q66">
        <v>28</v>
      </c>
    </row>
    <row r="67" spans="9:17" ht="15">
      <c r="I67">
        <v>54</v>
      </c>
      <c r="J67" t="s">
        <v>121</v>
      </c>
      <c r="M67">
        <f>K67+L67</f>
        <v>0</v>
      </c>
      <c r="P67">
        <v>12834</v>
      </c>
      <c r="Q67">
        <v>22</v>
      </c>
    </row>
    <row r="68" spans="9:17" ht="15">
      <c r="I68">
        <v>55</v>
      </c>
      <c r="J68" t="s">
        <v>122</v>
      </c>
      <c r="M68">
        <f>K68+L68</f>
        <v>0</v>
      </c>
      <c r="P68">
        <v>12485</v>
      </c>
      <c r="Q68">
        <v>32</v>
      </c>
    </row>
    <row r="69" spans="9:17" ht="15">
      <c r="I69">
        <v>58</v>
      </c>
      <c r="J69" t="s">
        <v>125</v>
      </c>
      <c r="M69">
        <f>K69+L69</f>
        <v>0</v>
      </c>
      <c r="P69">
        <v>12322</v>
      </c>
      <c r="Q69">
        <v>25</v>
      </c>
    </row>
    <row r="70" spans="9:17" ht="15">
      <c r="I70">
        <v>59</v>
      </c>
      <c r="J70" t="s">
        <v>126</v>
      </c>
      <c r="M70">
        <f>K70+L70</f>
        <v>0</v>
      </c>
      <c r="P70">
        <v>12255</v>
      </c>
      <c r="Q70">
        <v>39</v>
      </c>
    </row>
    <row r="71" spans="9:17" ht="15">
      <c r="I71">
        <v>60</v>
      </c>
      <c r="J71" t="s">
        <v>127</v>
      </c>
      <c r="M71">
        <f>K71+L71</f>
        <v>0</v>
      </c>
      <c r="P71">
        <v>12096</v>
      </c>
      <c r="Q71">
        <v>21</v>
      </c>
    </row>
    <row r="72" spans="9:17" ht="15">
      <c r="I72">
        <v>61</v>
      </c>
      <c r="J72" t="s">
        <v>128</v>
      </c>
      <c r="M72">
        <f>K72+L72</f>
        <v>0</v>
      </c>
      <c r="P72">
        <v>12085</v>
      </c>
      <c r="Q72">
        <v>24</v>
      </c>
    </row>
    <row r="73" spans="9:17" ht="15">
      <c r="I73">
        <v>64</v>
      </c>
      <c r="J73" t="s">
        <v>131</v>
      </c>
      <c r="M73">
        <f>K73+L73</f>
        <v>0</v>
      </c>
      <c r="P73">
        <v>11637</v>
      </c>
      <c r="Q73">
        <v>35</v>
      </c>
    </row>
    <row r="74" spans="9:17" ht="15">
      <c r="I74">
        <v>65</v>
      </c>
      <c r="J74" t="s">
        <v>132</v>
      </c>
      <c r="M74">
        <f>K74+L74</f>
        <v>0</v>
      </c>
      <c r="P74">
        <v>11481</v>
      </c>
      <c r="Q74">
        <v>18</v>
      </c>
    </row>
    <row r="75" spans="9:17" ht="15">
      <c r="I75">
        <v>66</v>
      </c>
      <c r="J75" t="s">
        <v>133</v>
      </c>
      <c r="M75">
        <f>K75+L75</f>
        <v>0</v>
      </c>
      <c r="P75">
        <v>11452</v>
      </c>
      <c r="Q75">
        <v>28</v>
      </c>
    </row>
    <row r="76" spans="9:17" ht="15">
      <c r="I76">
        <v>67</v>
      </c>
      <c r="J76" t="s">
        <v>134</v>
      </c>
      <c r="M76">
        <f>K76+L76</f>
        <v>0</v>
      </c>
      <c r="P76">
        <v>11217</v>
      </c>
      <c r="Q76">
        <v>25</v>
      </c>
    </row>
    <row r="77" spans="9:17" ht="15">
      <c r="I77">
        <v>68</v>
      </c>
      <c r="J77" t="s">
        <v>135</v>
      </c>
      <c r="M77">
        <f>K77+L77</f>
        <v>0</v>
      </c>
      <c r="P77">
        <v>11146</v>
      </c>
      <c r="Q77">
        <v>18</v>
      </c>
    </row>
    <row r="78" spans="9:17" ht="15">
      <c r="I78">
        <v>73</v>
      </c>
      <c r="J78" t="s">
        <v>140</v>
      </c>
      <c r="M78">
        <f>K78+L78</f>
        <v>0</v>
      </c>
      <c r="P78">
        <v>10321</v>
      </c>
      <c r="Q78">
        <v>22</v>
      </c>
    </row>
    <row r="79" spans="9:17" ht="15">
      <c r="I79">
        <v>75</v>
      </c>
      <c r="J79" t="s">
        <v>142</v>
      </c>
      <c r="M79">
        <f>K79+L79</f>
        <v>0</v>
      </c>
      <c r="P79">
        <v>9106</v>
      </c>
      <c r="Q79">
        <v>16</v>
      </c>
    </row>
    <row r="80" spans="9:17" ht="15">
      <c r="I80">
        <v>76</v>
      </c>
      <c r="J80" t="s">
        <v>143</v>
      </c>
      <c r="M80">
        <f>K80+L80</f>
        <v>0</v>
      </c>
      <c r="P80">
        <v>9887</v>
      </c>
      <c r="Q80" t="s">
        <v>67</v>
      </c>
    </row>
    <row r="81" spans="9:17" ht="15">
      <c r="I81">
        <v>77</v>
      </c>
      <c r="J81" t="s">
        <v>144</v>
      </c>
      <c r="M81">
        <f>K81+L81</f>
        <v>0</v>
      </c>
      <c r="P81">
        <v>10135</v>
      </c>
      <c r="Q81" t="s">
        <v>67</v>
      </c>
    </row>
    <row r="82" spans="9:17" ht="15">
      <c r="I82">
        <v>78</v>
      </c>
      <c r="J82" t="s">
        <v>145</v>
      </c>
      <c r="M82">
        <f>K82+L82</f>
        <v>0</v>
      </c>
      <c r="P82">
        <v>8633</v>
      </c>
      <c r="Q82">
        <v>14</v>
      </c>
    </row>
    <row r="83" spans="9:17" ht="15">
      <c r="I83">
        <v>80</v>
      </c>
      <c r="J83" t="s">
        <v>147</v>
      </c>
      <c r="M83">
        <f>K83+L83</f>
        <v>0</v>
      </c>
      <c r="P83">
        <v>7962</v>
      </c>
      <c r="Q83">
        <v>13</v>
      </c>
    </row>
    <row r="84" spans="9:17" ht="15">
      <c r="I84">
        <v>81</v>
      </c>
      <c r="J84" t="s">
        <v>148</v>
      </c>
      <c r="M84">
        <f>K84+L84</f>
        <v>0</v>
      </c>
      <c r="P84">
        <v>7937</v>
      </c>
      <c r="Q84">
        <v>9</v>
      </c>
    </row>
    <row r="85" spans="9:17" ht="15">
      <c r="I85">
        <v>82</v>
      </c>
      <c r="J85" t="s">
        <v>149</v>
      </c>
      <c r="M85">
        <f>K85+L85</f>
        <v>0</v>
      </c>
      <c r="P85">
        <v>7573</v>
      </c>
      <c r="Q85">
        <v>11</v>
      </c>
    </row>
    <row r="86" spans="9:17" ht="15">
      <c r="I86">
        <v>83</v>
      </c>
      <c r="J86" t="s">
        <v>150</v>
      </c>
      <c r="M86">
        <f>K86+L86</f>
        <v>0</v>
      </c>
      <c r="P86">
        <v>7535</v>
      </c>
      <c r="Q86">
        <v>13</v>
      </c>
    </row>
    <row r="87" spans="9:17" ht="15">
      <c r="I87">
        <v>84</v>
      </c>
      <c r="J87" t="s">
        <v>151</v>
      </c>
      <c r="M87">
        <f>K87+L87</f>
        <v>0</v>
      </c>
      <c r="P87">
        <v>7030</v>
      </c>
      <c r="Q87">
        <v>11</v>
      </c>
    </row>
    <row r="88" spans="9:17" ht="15">
      <c r="I88">
        <v>85</v>
      </c>
      <c r="J88" t="s">
        <v>152</v>
      </c>
      <c r="M88">
        <f>K88+L88</f>
        <v>0</v>
      </c>
      <c r="P88">
        <v>5929</v>
      </c>
      <c r="Q88">
        <v>13</v>
      </c>
    </row>
    <row r="89" spans="9:17" ht="15">
      <c r="I89">
        <v>86</v>
      </c>
      <c r="J89" t="s">
        <v>153</v>
      </c>
      <c r="M89">
        <f>K89+L89</f>
        <v>0</v>
      </c>
      <c r="P89">
        <v>5330</v>
      </c>
      <c r="Q89">
        <v>10</v>
      </c>
    </row>
    <row r="90" spans="9:17" ht="15">
      <c r="I90">
        <v>87</v>
      </c>
      <c r="J90" t="s">
        <v>154</v>
      </c>
      <c r="M90">
        <f>K90+L90</f>
        <v>0</v>
      </c>
      <c r="P90">
        <v>5215</v>
      </c>
      <c r="Q90">
        <v>9</v>
      </c>
    </row>
    <row r="91" spans="9:17" ht="15">
      <c r="I91">
        <v>88</v>
      </c>
      <c r="J91" t="s">
        <v>155</v>
      </c>
      <c r="M91">
        <f>K91+L91</f>
        <v>0</v>
      </c>
      <c r="P91">
        <v>4970</v>
      </c>
      <c r="Q91">
        <v>5</v>
      </c>
    </row>
    <row r="92" spans="9:17" ht="15">
      <c r="I92">
        <v>89</v>
      </c>
      <c r="J92" t="s">
        <v>156</v>
      </c>
      <c r="M92">
        <f>K92+L92</f>
        <v>0</v>
      </c>
      <c r="P92">
        <v>4292</v>
      </c>
      <c r="Q92">
        <v>5</v>
      </c>
    </row>
    <row r="93" spans="9:17" ht="15">
      <c r="I93">
        <v>90</v>
      </c>
      <c r="J93" t="s">
        <v>157</v>
      </c>
      <c r="M93">
        <f>K93+L93</f>
        <v>0</v>
      </c>
      <c r="P93">
        <v>4275</v>
      </c>
      <c r="Q93">
        <v>4</v>
      </c>
    </row>
    <row r="94" spans="9:17" ht="15">
      <c r="I94">
        <v>92</v>
      </c>
      <c r="J94" t="s">
        <v>159</v>
      </c>
      <c r="M94">
        <f>K94+L94</f>
        <v>0</v>
      </c>
      <c r="P94">
        <v>3562</v>
      </c>
      <c r="Q94">
        <v>6</v>
      </c>
    </row>
    <row r="95" spans="9:17" ht="15">
      <c r="I95">
        <v>93</v>
      </c>
      <c r="J95" t="s">
        <v>160</v>
      </c>
      <c r="M95">
        <f>K95+L95</f>
        <v>0</v>
      </c>
      <c r="P95">
        <v>3465</v>
      </c>
      <c r="Q95">
        <v>4</v>
      </c>
    </row>
    <row r="96" spans="9:17" ht="15">
      <c r="I96">
        <v>94</v>
      </c>
      <c r="J96" t="s">
        <v>161</v>
      </c>
      <c r="M96">
        <f>K96+L96</f>
        <v>0</v>
      </c>
      <c r="P96">
        <v>3108</v>
      </c>
      <c r="Q96">
        <v>8</v>
      </c>
    </row>
    <row r="97" spans="9:17" ht="15">
      <c r="I97">
        <v>95</v>
      </c>
      <c r="J97" t="s">
        <v>162</v>
      </c>
      <c r="M97">
        <f>K97+L97</f>
        <v>0</v>
      </c>
      <c r="P97">
        <v>2756</v>
      </c>
      <c r="Q97">
        <v>5</v>
      </c>
    </row>
    <row r="98" spans="9:17" ht="15">
      <c r="I98">
        <v>96</v>
      </c>
      <c r="J98" t="s">
        <v>163</v>
      </c>
      <c r="M98">
        <f>K98+L98</f>
        <v>0</v>
      </c>
      <c r="P98">
        <v>2555</v>
      </c>
      <c r="Q98">
        <v>3</v>
      </c>
    </row>
    <row r="99" spans="9:17" ht="15">
      <c r="I99">
        <v>97</v>
      </c>
      <c r="J99" t="s">
        <v>164</v>
      </c>
      <c r="M99">
        <f>K99+L99</f>
        <v>0</v>
      </c>
      <c r="P99">
        <v>2542</v>
      </c>
      <c r="Q99">
        <v>4</v>
      </c>
    </row>
    <row r="100" spans="9:17" ht="15">
      <c r="I100">
        <v>98</v>
      </c>
      <c r="J100" t="s">
        <v>165</v>
      </c>
      <c r="M100">
        <f>K100+L100</f>
        <v>0</v>
      </c>
      <c r="P100">
        <v>2355</v>
      </c>
      <c r="Q100">
        <v>3</v>
      </c>
    </row>
    <row r="101" spans="9:17" ht="15">
      <c r="I101">
        <v>99</v>
      </c>
      <c r="J101" t="s">
        <v>166</v>
      </c>
      <c r="M101">
        <f>K101+L101</f>
        <v>0</v>
      </c>
      <c r="P101">
        <v>2277</v>
      </c>
      <c r="Q101">
        <v>4</v>
      </c>
    </row>
    <row r="102" spans="9:17" ht="15">
      <c r="I102">
        <v>100</v>
      </c>
      <c r="J102" t="s">
        <v>167</v>
      </c>
      <c r="M102">
        <f>K102+L102</f>
        <v>0</v>
      </c>
      <c r="P102">
        <v>1409</v>
      </c>
      <c r="Q102">
        <v>3</v>
      </c>
    </row>
    <row r="103" spans="9:17" ht="15">
      <c r="I103">
        <v>101</v>
      </c>
      <c r="J103" t="s">
        <v>168</v>
      </c>
      <c r="M103">
        <f>K103+L103</f>
        <v>0</v>
      </c>
      <c r="P103">
        <v>1163</v>
      </c>
      <c r="Q103">
        <v>4</v>
      </c>
    </row>
    <row r="104" spans="9:17" ht="15">
      <c r="I104">
        <v>102</v>
      </c>
      <c r="J104" t="s">
        <v>169</v>
      </c>
      <c r="M104">
        <f>K104+L104</f>
        <v>0</v>
      </c>
      <c r="P104">
        <v>900</v>
      </c>
      <c r="Q104">
        <v>3</v>
      </c>
    </row>
    <row r="105" spans="9:17" ht="15">
      <c r="I105">
        <v>104</v>
      </c>
      <c r="J105" t="s">
        <v>171</v>
      </c>
      <c r="P105">
        <v>-151</v>
      </c>
      <c r="Q105">
        <v>10</v>
      </c>
    </row>
  </sheetData>
  <mergeCells count="1">
    <mergeCell ref="S1:Z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Fredrik</dc:creator>
  <cp:keywords/>
  <dc:description/>
  <cp:lastModifiedBy>Fredrik</cp:lastModifiedBy>
  <dcterms:created xsi:type="dcterms:W3CDTF">2008-08-18T22:58:01Z</dcterms:created>
  <dcterms:modified xsi:type="dcterms:W3CDTF">2008-08-20T21:11:49Z</dcterms:modified>
  <cp:category/>
  <cp:version/>
  <cp:contentType/>
  <cp:contentStatus/>
</cp:coreProperties>
</file>